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scan\"/>
    </mc:Choice>
  </mc:AlternateContent>
  <bookViews>
    <workbookView xWindow="0" yWindow="0" windowWidth="38400" windowHeight="17150" tabRatio="500" activeTab="1"/>
  </bookViews>
  <sheets>
    <sheet name="SAŽETAK" sheetId="1" r:id="rId1"/>
    <sheet name=" Račun prihoda i rashoda" sheetId="2" r:id="rId2"/>
    <sheet name="Rashodi prema funkcijskoj kl" sheetId="3" r:id="rId3"/>
    <sheet name="Račun financiranja" sheetId="4" r:id="rId4"/>
    <sheet name="POSEBNI DIO" sheetId="5" r:id="rId5"/>
    <sheet name="List2" sheetId="6" r:id="rId6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39" i="5" l="1"/>
  <c r="F638" i="5" s="1"/>
  <c r="F637" i="5" s="1"/>
  <c r="F636" i="5" s="1"/>
  <c r="D639" i="5"/>
  <c r="D638" i="5" s="1"/>
  <c r="D637" i="5" s="1"/>
  <c r="D636" i="5" s="1"/>
  <c r="I638" i="5"/>
  <c r="I637" i="5" s="1"/>
  <c r="I636" i="5" s="1"/>
  <c r="G638" i="5"/>
  <c r="G637" i="5" s="1"/>
  <c r="G636" i="5" s="1"/>
  <c r="E638" i="5"/>
  <c r="C638" i="5"/>
  <c r="C637" i="5" s="1"/>
  <c r="C636" i="5" s="1"/>
  <c r="E637" i="5"/>
  <c r="E636" i="5" s="1"/>
  <c r="J635" i="5"/>
  <c r="F635" i="5"/>
  <c r="F634" i="5" s="1"/>
  <c r="F633" i="5" s="1"/>
  <c r="F632" i="5" s="1"/>
  <c r="D635" i="5"/>
  <c r="D634" i="5" s="1"/>
  <c r="D633" i="5" s="1"/>
  <c r="D632" i="5" s="1"/>
  <c r="I634" i="5"/>
  <c r="J634" i="5" s="1"/>
  <c r="G634" i="5"/>
  <c r="G633" i="5" s="1"/>
  <c r="G632" i="5" s="1"/>
  <c r="E634" i="5"/>
  <c r="E633" i="5" s="1"/>
  <c r="E632" i="5" s="1"/>
  <c r="C634" i="5"/>
  <c r="C633" i="5"/>
  <c r="C632" i="5"/>
  <c r="J631" i="5"/>
  <c r="J630" i="5"/>
  <c r="J480" i="5"/>
  <c r="F480" i="5"/>
  <c r="F479" i="5" s="1"/>
  <c r="J479" i="5"/>
  <c r="G479" i="5"/>
  <c r="E479" i="5"/>
  <c r="D479" i="5"/>
  <c r="C479" i="5"/>
  <c r="F478" i="5"/>
  <c r="D478" i="5"/>
  <c r="F477" i="5"/>
  <c r="D477" i="5"/>
  <c r="G476" i="5"/>
  <c r="E476" i="5"/>
  <c r="C476" i="5"/>
  <c r="F475" i="5"/>
  <c r="D475" i="5"/>
  <c r="F474" i="5"/>
  <c r="D474" i="5"/>
  <c r="F473" i="5"/>
  <c r="D473" i="5"/>
  <c r="I472" i="5"/>
  <c r="G472" i="5"/>
  <c r="E472" i="5"/>
  <c r="C472" i="5"/>
  <c r="F471" i="5"/>
  <c r="D471" i="5"/>
  <c r="F470" i="5"/>
  <c r="D470" i="5"/>
  <c r="I469" i="5"/>
  <c r="G469" i="5"/>
  <c r="E469" i="5"/>
  <c r="C469" i="5"/>
  <c r="H466" i="5"/>
  <c r="H464" i="5"/>
  <c r="J461" i="5"/>
  <c r="J460" i="5"/>
  <c r="J566" i="5"/>
  <c r="J567" i="5"/>
  <c r="F435" i="5"/>
  <c r="D435" i="5"/>
  <c r="F434" i="5"/>
  <c r="D434" i="5"/>
  <c r="I433" i="5"/>
  <c r="I432" i="5" s="1"/>
  <c r="I431" i="5" s="1"/>
  <c r="I430" i="5" s="1"/>
  <c r="G433" i="5"/>
  <c r="G432" i="5" s="1"/>
  <c r="G431" i="5" s="1"/>
  <c r="G430" i="5" s="1"/>
  <c r="E433" i="5"/>
  <c r="E432" i="5" s="1"/>
  <c r="E431" i="5" s="1"/>
  <c r="E430" i="5" s="1"/>
  <c r="C433" i="5"/>
  <c r="C432" i="5" s="1"/>
  <c r="C431" i="5" s="1"/>
  <c r="C430" i="5" s="1"/>
  <c r="F369" i="5"/>
  <c r="F366" i="5" s="1"/>
  <c r="F358" i="5" s="1"/>
  <c r="F357" i="5" s="1"/>
  <c r="F356" i="5" s="1"/>
  <c r="D369" i="5"/>
  <c r="D366" i="5" s="1"/>
  <c r="D358" i="5" s="1"/>
  <c r="D357" i="5" s="1"/>
  <c r="D356" i="5" s="1"/>
  <c r="I366" i="5"/>
  <c r="J366" i="5" s="1"/>
  <c r="G366" i="5"/>
  <c r="G358" i="5" s="1"/>
  <c r="G357" i="5" s="1"/>
  <c r="G356" i="5" s="1"/>
  <c r="E366" i="5"/>
  <c r="E358" i="5" s="1"/>
  <c r="E357" i="5" s="1"/>
  <c r="E356" i="5" s="1"/>
  <c r="C366" i="5"/>
  <c r="C358" i="5" s="1"/>
  <c r="C357" i="5" s="1"/>
  <c r="C356" i="5" s="1"/>
  <c r="J358" i="5"/>
  <c r="J357" i="5"/>
  <c r="H356" i="5"/>
  <c r="J356" i="5" s="1"/>
  <c r="J115" i="5"/>
  <c r="I114" i="5"/>
  <c r="J114" i="5" s="1"/>
  <c r="H113" i="5"/>
  <c r="J111" i="5"/>
  <c r="J112" i="5"/>
  <c r="J116" i="5"/>
  <c r="J109" i="5"/>
  <c r="I667" i="5"/>
  <c r="I666" i="5" s="1"/>
  <c r="H624" i="5"/>
  <c r="H623" i="5" s="1"/>
  <c r="H622" i="5" s="1"/>
  <c r="F629" i="5"/>
  <c r="F628" i="5" s="1"/>
  <c r="F627" i="5" s="1"/>
  <c r="F626" i="5" s="1"/>
  <c r="D629" i="5"/>
  <c r="D628" i="5" s="1"/>
  <c r="D627" i="5" s="1"/>
  <c r="D626" i="5" s="1"/>
  <c r="I628" i="5"/>
  <c r="I627" i="5" s="1"/>
  <c r="I626" i="5" s="1"/>
  <c r="G628" i="5"/>
  <c r="G627" i="5" s="1"/>
  <c r="G626" i="5" s="1"/>
  <c r="E628" i="5"/>
  <c r="E627" i="5" s="1"/>
  <c r="E626" i="5" s="1"/>
  <c r="C628" i="5"/>
  <c r="C627" i="5" s="1"/>
  <c r="C626" i="5" s="1"/>
  <c r="J625" i="5"/>
  <c r="F625" i="5"/>
  <c r="F624" i="5" s="1"/>
  <c r="F623" i="5" s="1"/>
  <c r="F622" i="5" s="1"/>
  <c r="D625" i="5"/>
  <c r="D624" i="5" s="1"/>
  <c r="D623" i="5" s="1"/>
  <c r="D622" i="5" s="1"/>
  <c r="I624" i="5"/>
  <c r="G624" i="5"/>
  <c r="G623" i="5" s="1"/>
  <c r="G622" i="5" s="1"/>
  <c r="E624" i="5"/>
  <c r="E623" i="5" s="1"/>
  <c r="E622" i="5" s="1"/>
  <c r="C624" i="5"/>
  <c r="C623" i="5" s="1"/>
  <c r="C622" i="5" s="1"/>
  <c r="J620" i="5"/>
  <c r="J603" i="5"/>
  <c r="J600" i="5"/>
  <c r="F600" i="5"/>
  <c r="F599" i="5" s="1"/>
  <c r="F598" i="5" s="1"/>
  <c r="F597" i="5" s="1"/>
  <c r="D600" i="5"/>
  <c r="D599" i="5" s="1"/>
  <c r="D598" i="5" s="1"/>
  <c r="D597" i="5" s="1"/>
  <c r="I599" i="5"/>
  <c r="J599" i="5" s="1"/>
  <c r="G599" i="5"/>
  <c r="G598" i="5" s="1"/>
  <c r="G597" i="5" s="1"/>
  <c r="E599" i="5"/>
  <c r="E598" i="5" s="1"/>
  <c r="E597" i="5" s="1"/>
  <c r="C599" i="5"/>
  <c r="C598" i="5" s="1"/>
  <c r="C597" i="5" s="1"/>
  <c r="J596" i="5"/>
  <c r="J591" i="5"/>
  <c r="J595" i="5"/>
  <c r="J590" i="5"/>
  <c r="J517" i="5"/>
  <c r="F517" i="5"/>
  <c r="F516" i="5" s="1"/>
  <c r="D517" i="5"/>
  <c r="D516" i="5" s="1"/>
  <c r="J516" i="5"/>
  <c r="G516" i="5"/>
  <c r="E516" i="5"/>
  <c r="C516" i="5"/>
  <c r="J515" i="5"/>
  <c r="J514" i="5"/>
  <c r="J513" i="5"/>
  <c r="J512" i="5"/>
  <c r="G512" i="5"/>
  <c r="F512" i="5"/>
  <c r="E512" i="5"/>
  <c r="D512" i="5"/>
  <c r="C512" i="5"/>
  <c r="I370" i="5"/>
  <c r="I339" i="5"/>
  <c r="I331" i="5"/>
  <c r="I301" i="5"/>
  <c r="I300" i="5" s="1"/>
  <c r="J248" i="5"/>
  <c r="J249" i="5"/>
  <c r="J250" i="5"/>
  <c r="J245" i="5"/>
  <c r="J247" i="5"/>
  <c r="J241" i="5"/>
  <c r="J242" i="5"/>
  <c r="J243" i="5"/>
  <c r="J244" i="5"/>
  <c r="J240" i="5"/>
  <c r="J235" i="5"/>
  <c r="J236" i="5"/>
  <c r="J237" i="5"/>
  <c r="J238" i="5"/>
  <c r="J239" i="5"/>
  <c r="J233" i="5"/>
  <c r="J232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I200" i="5"/>
  <c r="I196" i="5"/>
  <c r="J192" i="5"/>
  <c r="H181" i="5"/>
  <c r="I101" i="5"/>
  <c r="I88" i="5"/>
  <c r="I87" i="5" s="1"/>
  <c r="I86" i="5" s="1"/>
  <c r="I92" i="5"/>
  <c r="H92" i="5"/>
  <c r="I90" i="5"/>
  <c r="H90" i="5"/>
  <c r="I83" i="5"/>
  <c r="H83" i="5"/>
  <c r="I59" i="5"/>
  <c r="I84" i="5"/>
  <c r="I63" i="5"/>
  <c r="I68" i="5"/>
  <c r="I77" i="5"/>
  <c r="I128" i="5"/>
  <c r="E25" i="2"/>
  <c r="G25" i="2"/>
  <c r="J25" i="2"/>
  <c r="K25" i="2"/>
  <c r="F631" i="5" l="1"/>
  <c r="I633" i="5"/>
  <c r="I632" i="5" s="1"/>
  <c r="J632" i="5" s="1"/>
  <c r="E631" i="5"/>
  <c r="C631" i="5"/>
  <c r="D631" i="5"/>
  <c r="G631" i="5"/>
  <c r="J633" i="5"/>
  <c r="E468" i="5"/>
  <c r="E462" i="5" s="1"/>
  <c r="E461" i="5" s="1"/>
  <c r="E460" i="5" s="1"/>
  <c r="D476" i="5"/>
  <c r="H463" i="5"/>
  <c r="D469" i="5"/>
  <c r="D472" i="5"/>
  <c r="F476" i="5"/>
  <c r="C468" i="5"/>
  <c r="C462" i="5" s="1"/>
  <c r="C461" i="5" s="1"/>
  <c r="C460" i="5" s="1"/>
  <c r="G468" i="5"/>
  <c r="G462" i="5" s="1"/>
  <c r="G461" i="5" s="1"/>
  <c r="G460" i="5" s="1"/>
  <c r="F469" i="5"/>
  <c r="F472" i="5"/>
  <c r="F433" i="5"/>
  <c r="F432" i="5" s="1"/>
  <c r="F431" i="5" s="1"/>
  <c r="F430" i="5" s="1"/>
  <c r="D433" i="5"/>
  <c r="D432" i="5" s="1"/>
  <c r="D431" i="5" s="1"/>
  <c r="D430" i="5" s="1"/>
  <c r="I113" i="5"/>
  <c r="J113" i="5" s="1"/>
  <c r="F621" i="5"/>
  <c r="G621" i="5"/>
  <c r="D621" i="5"/>
  <c r="J624" i="5"/>
  <c r="I623" i="5"/>
  <c r="J623" i="5" s="1"/>
  <c r="C621" i="5"/>
  <c r="E621" i="5"/>
  <c r="I598" i="5"/>
  <c r="J598" i="5" s="1"/>
  <c r="D468" i="5" l="1"/>
  <c r="D462" i="5" s="1"/>
  <c r="D461" i="5" s="1"/>
  <c r="D460" i="5" s="1"/>
  <c r="F468" i="5"/>
  <c r="F462" i="5" s="1"/>
  <c r="F461" i="5" s="1"/>
  <c r="F460" i="5" s="1"/>
  <c r="I622" i="5"/>
  <c r="J622" i="5" s="1"/>
  <c r="J621" i="5"/>
  <c r="I597" i="5"/>
  <c r="J597" i="5" s="1"/>
  <c r="J284" i="5"/>
  <c r="J282" i="5"/>
  <c r="I665" i="5" l="1"/>
  <c r="I664" i="5" s="1"/>
  <c r="I663" i="5" s="1"/>
  <c r="H667" i="5"/>
  <c r="H666" i="5" s="1"/>
  <c r="H665" i="5" s="1"/>
  <c r="H664" i="5" s="1"/>
  <c r="H663" i="5" s="1"/>
  <c r="F662" i="5"/>
  <c r="D662" i="5"/>
  <c r="F661" i="5"/>
  <c r="D661" i="5"/>
  <c r="I660" i="5"/>
  <c r="I659" i="5" s="1"/>
  <c r="I658" i="5" s="1"/>
  <c r="G660" i="5"/>
  <c r="G659" i="5" s="1"/>
  <c r="G658" i="5" s="1"/>
  <c r="G620" i="5" s="1"/>
  <c r="E660" i="5"/>
  <c r="E659" i="5" s="1"/>
  <c r="E658" i="5" s="1"/>
  <c r="E620" i="5" s="1"/>
  <c r="C660" i="5"/>
  <c r="C659" i="5" s="1"/>
  <c r="C658" i="5" s="1"/>
  <c r="H657" i="5"/>
  <c r="H656" i="5" s="1"/>
  <c r="F657" i="5"/>
  <c r="F656" i="5" s="1"/>
  <c r="D657" i="5"/>
  <c r="D656" i="5" s="1"/>
  <c r="I656" i="5"/>
  <c r="G656" i="5"/>
  <c r="E656" i="5"/>
  <c r="C656" i="5"/>
  <c r="F655" i="5"/>
  <c r="D655" i="5"/>
  <c r="F654" i="5"/>
  <c r="D654" i="5"/>
  <c r="I653" i="5"/>
  <c r="G653" i="5"/>
  <c r="E653" i="5"/>
  <c r="C653" i="5"/>
  <c r="F619" i="5"/>
  <c r="F618" i="5" s="1"/>
  <c r="F617" i="5" s="1"/>
  <c r="F616" i="5" s="1"/>
  <c r="D619" i="5"/>
  <c r="D618" i="5" s="1"/>
  <c r="D617" i="5" s="1"/>
  <c r="D616" i="5" s="1"/>
  <c r="I618" i="5"/>
  <c r="G618" i="5"/>
  <c r="G617" i="5" s="1"/>
  <c r="G616" i="5" s="1"/>
  <c r="E618" i="5"/>
  <c r="E617" i="5" s="1"/>
  <c r="E616" i="5" s="1"/>
  <c r="C618" i="5"/>
  <c r="C617" i="5" s="1"/>
  <c r="C616" i="5" s="1"/>
  <c r="F615" i="5"/>
  <c r="F614" i="5" s="1"/>
  <c r="F613" i="5" s="1"/>
  <c r="F612" i="5" s="1"/>
  <c r="D615" i="5"/>
  <c r="D614" i="5" s="1"/>
  <c r="D613" i="5" s="1"/>
  <c r="D612" i="5" s="1"/>
  <c r="I614" i="5"/>
  <c r="G614" i="5"/>
  <c r="G613" i="5" s="1"/>
  <c r="G612" i="5" s="1"/>
  <c r="E614" i="5"/>
  <c r="E613" i="5" s="1"/>
  <c r="E612" i="5" s="1"/>
  <c r="C614" i="5"/>
  <c r="C613" i="5" s="1"/>
  <c r="C612" i="5" s="1"/>
  <c r="J610" i="5"/>
  <c r="F610" i="5"/>
  <c r="F604" i="5" s="1"/>
  <c r="F602" i="5" s="1"/>
  <c r="F601" i="5" s="1"/>
  <c r="D610" i="5"/>
  <c r="D604" i="5" s="1"/>
  <c r="D602" i="5" s="1"/>
  <c r="D601" i="5" s="1"/>
  <c r="I604" i="5"/>
  <c r="G604" i="5"/>
  <c r="G602" i="5" s="1"/>
  <c r="G601" i="5" s="1"/>
  <c r="E604" i="5"/>
  <c r="E602" i="5" s="1"/>
  <c r="E601" i="5" s="1"/>
  <c r="C604" i="5"/>
  <c r="C602" i="5" s="1"/>
  <c r="C601" i="5" s="1"/>
  <c r="H602" i="5"/>
  <c r="F595" i="5"/>
  <c r="F594" i="5" s="1"/>
  <c r="F593" i="5" s="1"/>
  <c r="F592" i="5" s="1"/>
  <c r="D595" i="5"/>
  <c r="D594" i="5" s="1"/>
  <c r="D593" i="5" s="1"/>
  <c r="D592" i="5" s="1"/>
  <c r="I594" i="5"/>
  <c r="G594" i="5"/>
  <c r="G593" i="5" s="1"/>
  <c r="G592" i="5" s="1"/>
  <c r="E594" i="5"/>
  <c r="E593" i="5" s="1"/>
  <c r="E592" i="5" s="1"/>
  <c r="C594" i="5"/>
  <c r="C593" i="5" s="1"/>
  <c r="C592" i="5" s="1"/>
  <c r="F589" i="5"/>
  <c r="F588" i="5" s="1"/>
  <c r="F587" i="5" s="1"/>
  <c r="F581" i="5" s="1"/>
  <c r="F580" i="5" s="1"/>
  <c r="F579" i="5" s="1"/>
  <c r="D589" i="5"/>
  <c r="D588" i="5" s="1"/>
  <c r="D587" i="5" s="1"/>
  <c r="D581" i="5" s="1"/>
  <c r="D580" i="5" s="1"/>
  <c r="D579" i="5" s="1"/>
  <c r="I588" i="5"/>
  <c r="G588" i="5"/>
  <c r="G587" i="5" s="1"/>
  <c r="G581" i="5" s="1"/>
  <c r="G580" i="5" s="1"/>
  <c r="G579" i="5" s="1"/>
  <c r="E588" i="5"/>
  <c r="E587" i="5" s="1"/>
  <c r="E581" i="5" s="1"/>
  <c r="E580" i="5" s="1"/>
  <c r="E579" i="5" s="1"/>
  <c r="C588" i="5"/>
  <c r="C587" i="5" s="1"/>
  <c r="C581" i="5" s="1"/>
  <c r="C580" i="5" s="1"/>
  <c r="C579" i="5" s="1"/>
  <c r="F573" i="5"/>
  <c r="F572" i="5" s="1"/>
  <c r="F571" i="5" s="1"/>
  <c r="F570" i="5" s="1"/>
  <c r="F569" i="5" s="1"/>
  <c r="D573" i="5"/>
  <c r="D572" i="5" s="1"/>
  <c r="D571" i="5" s="1"/>
  <c r="D570" i="5" s="1"/>
  <c r="D569" i="5" s="1"/>
  <c r="I572" i="5"/>
  <c r="G572" i="5"/>
  <c r="G571" i="5" s="1"/>
  <c r="G570" i="5" s="1"/>
  <c r="G569" i="5" s="1"/>
  <c r="E572" i="5"/>
  <c r="E571" i="5" s="1"/>
  <c r="E570" i="5" s="1"/>
  <c r="E569" i="5" s="1"/>
  <c r="C572" i="5"/>
  <c r="C571" i="5" s="1"/>
  <c r="C570" i="5" s="1"/>
  <c r="C569" i="5" s="1"/>
  <c r="F567" i="5"/>
  <c r="D567" i="5"/>
  <c r="J565" i="5"/>
  <c r="F565" i="5"/>
  <c r="D565" i="5"/>
  <c r="G564" i="5"/>
  <c r="G563" i="5" s="1"/>
  <c r="G562" i="5" s="1"/>
  <c r="G561" i="5" s="1"/>
  <c r="E564" i="5"/>
  <c r="E563" i="5" s="1"/>
  <c r="E562" i="5" s="1"/>
  <c r="E561" i="5" s="1"/>
  <c r="C564" i="5"/>
  <c r="C563" i="5" s="1"/>
  <c r="C562" i="5" s="1"/>
  <c r="C561" i="5" s="1"/>
  <c r="J560" i="5"/>
  <c r="F560" i="5"/>
  <c r="F559" i="5" s="1"/>
  <c r="D560" i="5"/>
  <c r="D559" i="5" s="1"/>
  <c r="G559" i="5"/>
  <c r="E559" i="5"/>
  <c r="C559" i="5"/>
  <c r="F558" i="5"/>
  <c r="D558" i="5"/>
  <c r="J553" i="5"/>
  <c r="F553" i="5"/>
  <c r="D553" i="5"/>
  <c r="J552" i="5"/>
  <c r="G552" i="5"/>
  <c r="E552" i="5"/>
  <c r="C552" i="5"/>
  <c r="F548" i="5"/>
  <c r="F547" i="5" s="1"/>
  <c r="D548" i="5"/>
  <c r="D547" i="5" s="1"/>
  <c r="I547" i="5"/>
  <c r="G547" i="5"/>
  <c r="E547" i="5"/>
  <c r="C547" i="5"/>
  <c r="F546" i="5"/>
  <c r="D546" i="5"/>
  <c r="F545" i="5"/>
  <c r="D545" i="5"/>
  <c r="I544" i="5"/>
  <c r="G544" i="5"/>
  <c r="E544" i="5"/>
  <c r="C544" i="5"/>
  <c r="J540" i="5"/>
  <c r="F540" i="5"/>
  <c r="F539" i="5" s="1"/>
  <c r="D540" i="5"/>
  <c r="D539" i="5" s="1"/>
  <c r="G539" i="5"/>
  <c r="E539" i="5"/>
  <c r="C539" i="5"/>
  <c r="J538" i="5"/>
  <c r="F538" i="5"/>
  <c r="D538" i="5"/>
  <c r="J537" i="5"/>
  <c r="F537" i="5"/>
  <c r="D537" i="5"/>
  <c r="F536" i="5"/>
  <c r="D536" i="5"/>
  <c r="J535" i="5"/>
  <c r="F535" i="5"/>
  <c r="D535" i="5"/>
  <c r="J534" i="5"/>
  <c r="F534" i="5"/>
  <c r="D534" i="5"/>
  <c r="J533" i="5"/>
  <c r="G533" i="5"/>
  <c r="E533" i="5"/>
  <c r="C533" i="5"/>
  <c r="J528" i="5"/>
  <c r="F528" i="5"/>
  <c r="F527" i="5" s="1"/>
  <c r="F526" i="5" s="1"/>
  <c r="F525" i="5" s="1"/>
  <c r="F524" i="5" s="1"/>
  <c r="D528" i="5"/>
  <c r="D527" i="5" s="1"/>
  <c r="D526" i="5" s="1"/>
  <c r="D525" i="5" s="1"/>
  <c r="D524" i="5" s="1"/>
  <c r="H527" i="5"/>
  <c r="G527" i="5"/>
  <c r="G526" i="5" s="1"/>
  <c r="G525" i="5" s="1"/>
  <c r="G524" i="5" s="1"/>
  <c r="E527" i="5"/>
  <c r="E526" i="5" s="1"/>
  <c r="E525" i="5" s="1"/>
  <c r="E524" i="5" s="1"/>
  <c r="C527" i="5"/>
  <c r="C526" i="5" s="1"/>
  <c r="C525" i="5" s="1"/>
  <c r="C524" i="5" s="1"/>
  <c r="F523" i="5"/>
  <c r="F522" i="5" s="1"/>
  <c r="F521" i="5" s="1"/>
  <c r="F520" i="5" s="1"/>
  <c r="F519" i="5" s="1"/>
  <c r="F515" i="5" s="1"/>
  <c r="F514" i="5" s="1"/>
  <c r="D523" i="5"/>
  <c r="D522" i="5" s="1"/>
  <c r="D521" i="5" s="1"/>
  <c r="D520" i="5" s="1"/>
  <c r="D519" i="5" s="1"/>
  <c r="D515" i="5" s="1"/>
  <c r="D514" i="5" s="1"/>
  <c r="I522" i="5"/>
  <c r="G522" i="5"/>
  <c r="G521" i="5" s="1"/>
  <c r="G520" i="5" s="1"/>
  <c r="G519" i="5" s="1"/>
  <c r="G515" i="5" s="1"/>
  <c r="G514" i="5" s="1"/>
  <c r="E522" i="5"/>
  <c r="E521" i="5" s="1"/>
  <c r="E520" i="5" s="1"/>
  <c r="E519" i="5" s="1"/>
  <c r="E515" i="5" s="1"/>
  <c r="E514" i="5" s="1"/>
  <c r="C522" i="5"/>
  <c r="C521" i="5" s="1"/>
  <c r="C520" i="5" s="1"/>
  <c r="C519" i="5" s="1"/>
  <c r="C515" i="5" s="1"/>
  <c r="C514" i="5" s="1"/>
  <c r="H520" i="5"/>
  <c r="F511" i="5"/>
  <c r="F510" i="5" s="1"/>
  <c r="F509" i="5" s="1"/>
  <c r="D511" i="5"/>
  <c r="D510" i="5" s="1"/>
  <c r="D509" i="5" s="1"/>
  <c r="G510" i="5"/>
  <c r="G509" i="5" s="1"/>
  <c r="E510" i="5"/>
  <c r="E509" i="5" s="1"/>
  <c r="C510" i="5"/>
  <c r="C509" i="5" s="1"/>
  <c r="J508" i="5"/>
  <c r="F508" i="5"/>
  <c r="F507" i="5" s="1"/>
  <c r="D508" i="5"/>
  <c r="D507" i="5" s="1"/>
  <c r="J507" i="5"/>
  <c r="G507" i="5"/>
  <c r="E507" i="5"/>
  <c r="C507" i="5"/>
  <c r="F506" i="5"/>
  <c r="F505" i="5" s="1"/>
  <c r="D506" i="5"/>
  <c r="D505" i="5" s="1"/>
  <c r="G505" i="5"/>
  <c r="E505" i="5"/>
  <c r="C505" i="5"/>
  <c r="F504" i="5"/>
  <c r="D504" i="5"/>
  <c r="F503" i="5"/>
  <c r="D503" i="5"/>
  <c r="J502" i="5"/>
  <c r="F502" i="5"/>
  <c r="D502" i="5"/>
  <c r="J501" i="5"/>
  <c r="G501" i="5"/>
  <c r="E501" i="5"/>
  <c r="C501" i="5"/>
  <c r="F497" i="5"/>
  <c r="F496" i="5" s="1"/>
  <c r="D497" i="5"/>
  <c r="D496" i="5" s="1"/>
  <c r="I496" i="5"/>
  <c r="G496" i="5"/>
  <c r="E496" i="5"/>
  <c r="C496" i="5"/>
  <c r="F495" i="5"/>
  <c r="F494" i="5" s="1"/>
  <c r="D495" i="5"/>
  <c r="D494" i="5" s="1"/>
  <c r="G494" i="5"/>
  <c r="E494" i="5"/>
  <c r="C494" i="5"/>
  <c r="J492" i="5"/>
  <c r="F492" i="5"/>
  <c r="F491" i="5" s="1"/>
  <c r="D492" i="5"/>
  <c r="D491" i="5" s="1"/>
  <c r="J491" i="5"/>
  <c r="G491" i="5"/>
  <c r="E491" i="5"/>
  <c r="C491" i="5"/>
  <c r="F490" i="5"/>
  <c r="F489" i="5" s="1"/>
  <c r="D490" i="5"/>
  <c r="D489" i="5" s="1"/>
  <c r="G489" i="5"/>
  <c r="E489" i="5"/>
  <c r="C489" i="5"/>
  <c r="F488" i="5"/>
  <c r="D488" i="5"/>
  <c r="F487" i="5"/>
  <c r="D487" i="5"/>
  <c r="J486" i="5"/>
  <c r="F486" i="5"/>
  <c r="D486" i="5"/>
  <c r="G485" i="5"/>
  <c r="E485" i="5"/>
  <c r="C485" i="5"/>
  <c r="H459" i="5"/>
  <c r="H458" i="5" s="1"/>
  <c r="H457" i="5" s="1"/>
  <c r="F459" i="5"/>
  <c r="F458" i="5" s="1"/>
  <c r="F457" i="5" s="1"/>
  <c r="D459" i="5"/>
  <c r="D458" i="5" s="1"/>
  <c r="D457" i="5" s="1"/>
  <c r="I458" i="5"/>
  <c r="I457" i="5" s="1"/>
  <c r="G458" i="5"/>
  <c r="G457" i="5" s="1"/>
  <c r="E458" i="5"/>
  <c r="E457" i="5" s="1"/>
  <c r="C458" i="5"/>
  <c r="C457" i="5" s="1"/>
  <c r="H456" i="5"/>
  <c r="H455" i="5" s="1"/>
  <c r="F456" i="5"/>
  <c r="F455" i="5" s="1"/>
  <c r="D456" i="5"/>
  <c r="D455" i="5" s="1"/>
  <c r="I455" i="5"/>
  <c r="G455" i="5"/>
  <c r="E455" i="5"/>
  <c r="C455" i="5"/>
  <c r="H454" i="5"/>
  <c r="F454" i="5"/>
  <c r="D454" i="5"/>
  <c r="F453" i="5"/>
  <c r="D453" i="5"/>
  <c r="F452" i="5"/>
  <c r="D452" i="5"/>
  <c r="H451" i="5"/>
  <c r="F451" i="5"/>
  <c r="D451" i="5"/>
  <c r="I450" i="5"/>
  <c r="G450" i="5"/>
  <c r="E450" i="5"/>
  <c r="C450" i="5"/>
  <c r="H449" i="5"/>
  <c r="F449" i="5"/>
  <c r="D449" i="5"/>
  <c r="H448" i="5"/>
  <c r="F448" i="5"/>
  <c r="D448" i="5"/>
  <c r="H447" i="5"/>
  <c r="F447" i="5"/>
  <c r="D447" i="5"/>
  <c r="F446" i="5"/>
  <c r="D446" i="5"/>
  <c r="J445" i="5"/>
  <c r="F445" i="5"/>
  <c r="D445" i="5"/>
  <c r="H444" i="5"/>
  <c r="F444" i="5"/>
  <c r="D444" i="5"/>
  <c r="G443" i="5"/>
  <c r="E443" i="5"/>
  <c r="C443" i="5"/>
  <c r="H442" i="5"/>
  <c r="F442" i="5"/>
  <c r="D442" i="5"/>
  <c r="H441" i="5"/>
  <c r="F441" i="5"/>
  <c r="D441" i="5"/>
  <c r="H440" i="5"/>
  <c r="F440" i="5"/>
  <c r="D440" i="5"/>
  <c r="I439" i="5"/>
  <c r="G439" i="5"/>
  <c r="E439" i="5"/>
  <c r="C439" i="5"/>
  <c r="F429" i="5"/>
  <c r="F428" i="5" s="1"/>
  <c r="F427" i="5" s="1"/>
  <c r="D429" i="5"/>
  <c r="D428" i="5" s="1"/>
  <c r="D427" i="5" s="1"/>
  <c r="I428" i="5"/>
  <c r="I427" i="5" s="1"/>
  <c r="H428" i="5"/>
  <c r="H427" i="5" s="1"/>
  <c r="G428" i="5"/>
  <c r="G427" i="5" s="1"/>
  <c r="E428" i="5"/>
  <c r="E427" i="5" s="1"/>
  <c r="C428" i="5"/>
  <c r="C427" i="5" s="1"/>
  <c r="J426" i="5"/>
  <c r="F426" i="5"/>
  <c r="F425" i="5" s="1"/>
  <c r="D426" i="5"/>
  <c r="D425" i="5" s="1"/>
  <c r="J425" i="5"/>
  <c r="G425" i="5"/>
  <c r="E425" i="5"/>
  <c r="C425" i="5"/>
  <c r="F424" i="5"/>
  <c r="D424" i="5"/>
  <c r="F423" i="5"/>
  <c r="D423" i="5"/>
  <c r="J422" i="5"/>
  <c r="F422" i="5"/>
  <c r="D422" i="5"/>
  <c r="J421" i="5"/>
  <c r="F421" i="5"/>
  <c r="D421" i="5"/>
  <c r="F420" i="5"/>
  <c r="D420" i="5"/>
  <c r="J419" i="5"/>
  <c r="F419" i="5"/>
  <c r="D419" i="5"/>
  <c r="F418" i="5"/>
  <c r="D418" i="5"/>
  <c r="G417" i="5"/>
  <c r="E417" i="5"/>
  <c r="C417" i="5"/>
  <c r="J416" i="5"/>
  <c r="F416" i="5"/>
  <c r="D416" i="5"/>
  <c r="J415" i="5"/>
  <c r="F415" i="5"/>
  <c r="D415" i="5"/>
  <c r="J414" i="5"/>
  <c r="F414" i="5"/>
  <c r="D414" i="5"/>
  <c r="J413" i="5"/>
  <c r="F413" i="5"/>
  <c r="D413" i="5"/>
  <c r="J412" i="5"/>
  <c r="F412" i="5"/>
  <c r="D412" i="5"/>
  <c r="J411" i="5"/>
  <c r="F411" i="5"/>
  <c r="D411" i="5"/>
  <c r="G410" i="5"/>
  <c r="E410" i="5"/>
  <c r="C410" i="5"/>
  <c r="F409" i="5"/>
  <c r="D409" i="5"/>
  <c r="J408" i="5"/>
  <c r="F408" i="5"/>
  <c r="D408" i="5"/>
  <c r="F407" i="5"/>
  <c r="D407" i="5"/>
  <c r="I406" i="5"/>
  <c r="G406" i="5"/>
  <c r="E406" i="5"/>
  <c r="C406" i="5"/>
  <c r="F401" i="5"/>
  <c r="F400" i="5" s="1"/>
  <c r="F399" i="5" s="1"/>
  <c r="F398" i="5" s="1"/>
  <c r="F397" i="5" s="1"/>
  <c r="D401" i="5"/>
  <c r="D400" i="5" s="1"/>
  <c r="D399" i="5" s="1"/>
  <c r="D398" i="5" s="1"/>
  <c r="D397" i="5" s="1"/>
  <c r="G400" i="5"/>
  <c r="G399" i="5" s="1"/>
  <c r="G398" i="5" s="1"/>
  <c r="G397" i="5" s="1"/>
  <c r="E400" i="5"/>
  <c r="E399" i="5" s="1"/>
  <c r="E398" i="5" s="1"/>
  <c r="E397" i="5" s="1"/>
  <c r="C400" i="5"/>
  <c r="C399" i="5" s="1"/>
  <c r="C398" i="5" s="1"/>
  <c r="C397" i="5" s="1"/>
  <c r="H398" i="5"/>
  <c r="F396" i="5"/>
  <c r="F395" i="5" s="1"/>
  <c r="F394" i="5" s="1"/>
  <c r="F393" i="5" s="1"/>
  <c r="F392" i="5" s="1"/>
  <c r="D396" i="5"/>
  <c r="D395" i="5" s="1"/>
  <c r="D394" i="5" s="1"/>
  <c r="D393" i="5" s="1"/>
  <c r="D392" i="5" s="1"/>
  <c r="I395" i="5"/>
  <c r="I394" i="5" s="1"/>
  <c r="I393" i="5" s="1"/>
  <c r="I392" i="5" s="1"/>
  <c r="H393" i="5"/>
  <c r="G395" i="5"/>
  <c r="G394" i="5" s="1"/>
  <c r="G393" i="5" s="1"/>
  <c r="G392" i="5" s="1"/>
  <c r="E395" i="5"/>
  <c r="E394" i="5" s="1"/>
  <c r="E393" i="5" s="1"/>
  <c r="E392" i="5" s="1"/>
  <c r="C395" i="5"/>
  <c r="C394" i="5" s="1"/>
  <c r="C393" i="5" s="1"/>
  <c r="C392" i="5" s="1"/>
  <c r="I389" i="5"/>
  <c r="H389" i="5"/>
  <c r="H388" i="5" s="1"/>
  <c r="J386" i="5"/>
  <c r="F386" i="5"/>
  <c r="F385" i="5" s="1"/>
  <c r="D386" i="5"/>
  <c r="D385" i="5" s="1"/>
  <c r="J385" i="5"/>
  <c r="G385" i="5"/>
  <c r="E385" i="5"/>
  <c r="C385" i="5"/>
  <c r="J384" i="5"/>
  <c r="F384" i="5"/>
  <c r="F383" i="5" s="1"/>
  <c r="D384" i="5"/>
  <c r="D383" i="5" s="1"/>
  <c r="H383" i="5"/>
  <c r="G383" i="5"/>
  <c r="E383" i="5"/>
  <c r="C383" i="5"/>
  <c r="J380" i="5"/>
  <c r="F380" i="5"/>
  <c r="F379" i="5" s="1"/>
  <c r="D380" i="5"/>
  <c r="D379" i="5" s="1"/>
  <c r="H379" i="5"/>
  <c r="G379" i="5"/>
  <c r="E379" i="5"/>
  <c r="C379" i="5"/>
  <c r="J378" i="5"/>
  <c r="F378" i="5"/>
  <c r="F377" i="5" s="1"/>
  <c r="D378" i="5"/>
  <c r="D377" i="5" s="1"/>
  <c r="G377" i="5"/>
  <c r="E377" i="5"/>
  <c r="C377" i="5"/>
  <c r="F376" i="5"/>
  <c r="D376" i="5"/>
  <c r="J375" i="5"/>
  <c r="F375" i="5"/>
  <c r="D375" i="5"/>
  <c r="J374" i="5"/>
  <c r="F374" i="5"/>
  <c r="D374" i="5"/>
  <c r="G373" i="5"/>
  <c r="E373" i="5"/>
  <c r="C373" i="5"/>
  <c r="F354" i="5"/>
  <c r="F352" i="5" s="1"/>
  <c r="F351" i="5" s="1"/>
  <c r="F350" i="5" s="1"/>
  <c r="F349" i="5" s="1"/>
  <c r="D354" i="5"/>
  <c r="D352" i="5" s="1"/>
  <c r="D351" i="5" s="1"/>
  <c r="D350" i="5" s="1"/>
  <c r="D349" i="5" s="1"/>
  <c r="I352" i="5"/>
  <c r="I351" i="5" s="1"/>
  <c r="I350" i="5" s="1"/>
  <c r="I349" i="5" s="1"/>
  <c r="H352" i="5"/>
  <c r="G352" i="5"/>
  <c r="G351" i="5" s="1"/>
  <c r="G350" i="5" s="1"/>
  <c r="G349" i="5" s="1"/>
  <c r="E352" i="5"/>
  <c r="E351" i="5" s="1"/>
  <c r="E350" i="5" s="1"/>
  <c r="E349" i="5" s="1"/>
  <c r="C352" i="5"/>
  <c r="C351" i="5" s="1"/>
  <c r="C350" i="5" s="1"/>
  <c r="C349" i="5" s="1"/>
  <c r="J348" i="5"/>
  <c r="F348" i="5"/>
  <c r="F339" i="5" s="1"/>
  <c r="D348" i="5"/>
  <c r="D339" i="5" s="1"/>
  <c r="J339" i="5"/>
  <c r="G339" i="5"/>
  <c r="E339" i="5"/>
  <c r="C339" i="5"/>
  <c r="F338" i="5"/>
  <c r="D338" i="5"/>
  <c r="H337" i="5"/>
  <c r="F337" i="5"/>
  <c r="D337" i="5"/>
  <c r="J336" i="5"/>
  <c r="F336" i="5"/>
  <c r="D336" i="5"/>
  <c r="F335" i="5"/>
  <c r="D335" i="5"/>
  <c r="G334" i="5"/>
  <c r="E334" i="5"/>
  <c r="C334" i="5"/>
  <c r="J333" i="5"/>
  <c r="F333" i="5"/>
  <c r="D333" i="5"/>
  <c r="J332" i="5"/>
  <c r="F332" i="5"/>
  <c r="D332" i="5"/>
  <c r="G331" i="5"/>
  <c r="E331" i="5"/>
  <c r="C331" i="5"/>
  <c r="J316" i="5"/>
  <c r="F316" i="5"/>
  <c r="D316" i="5"/>
  <c r="H314" i="5"/>
  <c r="J314" i="5" s="1"/>
  <c r="F315" i="5"/>
  <c r="D315" i="5"/>
  <c r="G314" i="5"/>
  <c r="E314" i="5"/>
  <c r="C314" i="5"/>
  <c r="F313" i="5"/>
  <c r="D313" i="5"/>
  <c r="F312" i="5"/>
  <c r="D312" i="5"/>
  <c r="F311" i="5"/>
  <c r="D311" i="5"/>
  <c r="I310" i="5"/>
  <c r="G310" i="5"/>
  <c r="E310" i="5"/>
  <c r="C310" i="5"/>
  <c r="F309" i="5"/>
  <c r="D309" i="5"/>
  <c r="F308" i="5"/>
  <c r="D308" i="5"/>
  <c r="H306" i="5"/>
  <c r="F307" i="5"/>
  <c r="D307" i="5"/>
  <c r="I306" i="5"/>
  <c r="G306" i="5"/>
  <c r="E306" i="5"/>
  <c r="C306" i="5"/>
  <c r="F305" i="5"/>
  <c r="D305" i="5"/>
  <c r="F304" i="5"/>
  <c r="D304" i="5"/>
  <c r="I303" i="5"/>
  <c r="G303" i="5"/>
  <c r="E303" i="5"/>
  <c r="C303" i="5"/>
  <c r="J299" i="5"/>
  <c r="F299" i="5"/>
  <c r="D299" i="5"/>
  <c r="J295" i="5"/>
  <c r="F295" i="5"/>
  <c r="D295" i="5"/>
  <c r="G294" i="5"/>
  <c r="E294" i="5"/>
  <c r="C294" i="5"/>
  <c r="J293" i="5"/>
  <c r="F293" i="5"/>
  <c r="D293" i="5"/>
  <c r="F287" i="5"/>
  <c r="D287" i="5"/>
  <c r="J286" i="5"/>
  <c r="F286" i="5"/>
  <c r="D286" i="5"/>
  <c r="G285" i="5"/>
  <c r="E285" i="5"/>
  <c r="C285" i="5"/>
  <c r="J283" i="5"/>
  <c r="F283" i="5"/>
  <c r="D283" i="5"/>
  <c r="J281" i="5"/>
  <c r="F281" i="5"/>
  <c r="D281" i="5"/>
  <c r="J280" i="5"/>
  <c r="F280" i="5"/>
  <c r="D280" i="5"/>
  <c r="J279" i="5"/>
  <c r="G279" i="5"/>
  <c r="E279" i="5"/>
  <c r="C279" i="5"/>
  <c r="J278" i="5"/>
  <c r="F278" i="5"/>
  <c r="D278" i="5"/>
  <c r="J276" i="5"/>
  <c r="F276" i="5"/>
  <c r="D276" i="5"/>
  <c r="G275" i="5"/>
  <c r="E275" i="5"/>
  <c r="C275" i="5"/>
  <c r="J257" i="5"/>
  <c r="F257" i="5"/>
  <c r="F256" i="5" s="1"/>
  <c r="F255" i="5" s="1"/>
  <c r="F254" i="5" s="1"/>
  <c r="F253" i="5" s="1"/>
  <c r="F252" i="5" s="1"/>
  <c r="F251" i="5" s="1"/>
  <c r="D257" i="5"/>
  <c r="D256" i="5" s="1"/>
  <c r="D255" i="5" s="1"/>
  <c r="D254" i="5" s="1"/>
  <c r="D253" i="5" s="1"/>
  <c r="D252" i="5" s="1"/>
  <c r="D251" i="5" s="1"/>
  <c r="I256" i="5"/>
  <c r="I255" i="5" s="1"/>
  <c r="G256" i="5"/>
  <c r="G255" i="5" s="1"/>
  <c r="G254" i="5" s="1"/>
  <c r="G253" i="5" s="1"/>
  <c r="G252" i="5" s="1"/>
  <c r="G251" i="5" s="1"/>
  <c r="E256" i="5"/>
  <c r="E255" i="5" s="1"/>
  <c r="E254" i="5" s="1"/>
  <c r="E253" i="5" s="1"/>
  <c r="E252" i="5" s="1"/>
  <c r="E251" i="5" s="1"/>
  <c r="C256" i="5"/>
  <c r="C255" i="5" s="1"/>
  <c r="C254" i="5" s="1"/>
  <c r="C253" i="5" s="1"/>
  <c r="C252" i="5" s="1"/>
  <c r="C251" i="5" s="1"/>
  <c r="F244" i="5"/>
  <c r="D244" i="5"/>
  <c r="J204" i="5"/>
  <c r="F204" i="5"/>
  <c r="D204" i="5"/>
  <c r="J201" i="5"/>
  <c r="H200" i="5"/>
  <c r="F201" i="5"/>
  <c r="F200" i="5" s="1"/>
  <c r="D201" i="5"/>
  <c r="D200" i="5" s="1"/>
  <c r="G200" i="5"/>
  <c r="E200" i="5"/>
  <c r="C200" i="5"/>
  <c r="F199" i="5"/>
  <c r="F198" i="5" s="1"/>
  <c r="D199" i="5"/>
  <c r="D198" i="5" s="1"/>
  <c r="I198" i="5"/>
  <c r="G198" i="5"/>
  <c r="E198" i="5"/>
  <c r="C198" i="5"/>
  <c r="F197" i="5"/>
  <c r="F196" i="5" s="1"/>
  <c r="D197" i="5"/>
  <c r="D196" i="5" s="1"/>
  <c r="G196" i="5"/>
  <c r="E196" i="5"/>
  <c r="C196" i="5"/>
  <c r="F191" i="5"/>
  <c r="D191" i="5"/>
  <c r="J189" i="5"/>
  <c r="F189" i="5"/>
  <c r="D189" i="5"/>
  <c r="G188" i="5"/>
  <c r="G187" i="5" s="1"/>
  <c r="E188" i="5"/>
  <c r="E187" i="5" s="1"/>
  <c r="C188" i="5"/>
  <c r="C187" i="5" s="1"/>
  <c r="J186" i="5"/>
  <c r="F186" i="5"/>
  <c r="F185" i="5" s="1"/>
  <c r="D186" i="5"/>
  <c r="D185" i="5" s="1"/>
  <c r="J185" i="5"/>
  <c r="G185" i="5"/>
  <c r="E185" i="5"/>
  <c r="C185" i="5"/>
  <c r="J184" i="5"/>
  <c r="F184" i="5"/>
  <c r="F183" i="5" s="1"/>
  <c r="D184" i="5"/>
  <c r="D183" i="5" s="1"/>
  <c r="I183" i="5"/>
  <c r="H183" i="5"/>
  <c r="G183" i="5"/>
  <c r="E183" i="5"/>
  <c r="C183" i="5"/>
  <c r="J182" i="5"/>
  <c r="F182" i="5"/>
  <c r="F181" i="5" s="1"/>
  <c r="D182" i="5"/>
  <c r="D181" i="5" s="1"/>
  <c r="I181" i="5"/>
  <c r="G181" i="5"/>
  <c r="E181" i="5"/>
  <c r="C181" i="5"/>
  <c r="H176" i="5"/>
  <c r="J176" i="5" s="1"/>
  <c r="F176" i="5"/>
  <c r="D176" i="5"/>
  <c r="H175" i="5"/>
  <c r="F175" i="5"/>
  <c r="D175" i="5"/>
  <c r="I174" i="5"/>
  <c r="I173" i="5" s="1"/>
  <c r="G174" i="5"/>
  <c r="G173" i="5" s="1"/>
  <c r="E174" i="5"/>
  <c r="E173" i="5" s="1"/>
  <c r="C174" i="5"/>
  <c r="C173" i="5" s="1"/>
  <c r="H172" i="5"/>
  <c r="F172" i="5"/>
  <c r="F171" i="5" s="1"/>
  <c r="D172" i="5"/>
  <c r="D171" i="5" s="1"/>
  <c r="I171" i="5"/>
  <c r="G171" i="5"/>
  <c r="E171" i="5"/>
  <c r="C171" i="5"/>
  <c r="H170" i="5"/>
  <c r="F170" i="5"/>
  <c r="F169" i="5" s="1"/>
  <c r="D170" i="5"/>
  <c r="D169" i="5" s="1"/>
  <c r="I169" i="5"/>
  <c r="G169" i="5"/>
  <c r="E169" i="5"/>
  <c r="C169" i="5"/>
  <c r="H168" i="5"/>
  <c r="H167" i="5" s="1"/>
  <c r="F168" i="5"/>
  <c r="F167" i="5" s="1"/>
  <c r="D168" i="5"/>
  <c r="D167" i="5" s="1"/>
  <c r="I167" i="5"/>
  <c r="G167" i="5"/>
  <c r="E167" i="5"/>
  <c r="C167" i="5"/>
  <c r="H163" i="5"/>
  <c r="J163" i="5" s="1"/>
  <c r="F163" i="5"/>
  <c r="D163" i="5"/>
  <c r="H162" i="5"/>
  <c r="F162" i="5"/>
  <c r="D162" i="5"/>
  <c r="I161" i="5"/>
  <c r="G161" i="5"/>
  <c r="G160" i="5" s="1"/>
  <c r="E161" i="5"/>
  <c r="E160" i="5" s="1"/>
  <c r="C161" i="5"/>
  <c r="C160" i="5" s="1"/>
  <c r="H159" i="5"/>
  <c r="H158" i="5" s="1"/>
  <c r="F159" i="5"/>
  <c r="F158" i="5" s="1"/>
  <c r="D159" i="5"/>
  <c r="D158" i="5" s="1"/>
  <c r="I158" i="5"/>
  <c r="G158" i="5"/>
  <c r="E158" i="5"/>
  <c r="C158" i="5"/>
  <c r="H157" i="5"/>
  <c r="H156" i="5" s="1"/>
  <c r="F157" i="5"/>
  <c r="F156" i="5" s="1"/>
  <c r="D157" i="5"/>
  <c r="D156" i="5" s="1"/>
  <c r="I156" i="5"/>
  <c r="G156" i="5"/>
  <c r="E156" i="5"/>
  <c r="C156" i="5"/>
  <c r="H155" i="5"/>
  <c r="H154" i="5" s="1"/>
  <c r="F155" i="5"/>
  <c r="F154" i="5" s="1"/>
  <c r="D155" i="5"/>
  <c r="D154" i="5" s="1"/>
  <c r="I154" i="5"/>
  <c r="G154" i="5"/>
  <c r="E154" i="5"/>
  <c r="C154" i="5"/>
  <c r="H148" i="5"/>
  <c r="H147" i="5" s="1"/>
  <c r="H146" i="5" s="1"/>
  <c r="H145" i="5" s="1"/>
  <c r="H144" i="5" s="1"/>
  <c r="F149" i="5"/>
  <c r="F148" i="5" s="1"/>
  <c r="F147" i="5" s="1"/>
  <c r="F146" i="5" s="1"/>
  <c r="F145" i="5" s="1"/>
  <c r="F144" i="5" s="1"/>
  <c r="D149" i="5"/>
  <c r="D148" i="5" s="1"/>
  <c r="D147" i="5" s="1"/>
  <c r="D146" i="5" s="1"/>
  <c r="D145" i="5" s="1"/>
  <c r="D144" i="5" s="1"/>
  <c r="I147" i="5"/>
  <c r="I146" i="5" s="1"/>
  <c r="G148" i="5"/>
  <c r="G147" i="5" s="1"/>
  <c r="G146" i="5" s="1"/>
  <c r="G145" i="5" s="1"/>
  <c r="G144" i="5" s="1"/>
  <c r="E148" i="5"/>
  <c r="E147" i="5" s="1"/>
  <c r="E146" i="5" s="1"/>
  <c r="E145" i="5" s="1"/>
  <c r="E144" i="5" s="1"/>
  <c r="C148" i="5"/>
  <c r="C147" i="5" s="1"/>
  <c r="C146" i="5" s="1"/>
  <c r="C145" i="5" s="1"/>
  <c r="C144" i="5" s="1"/>
  <c r="H143" i="5"/>
  <c r="J143" i="5" s="1"/>
  <c r="F143" i="5"/>
  <c r="D143" i="5"/>
  <c r="H142" i="5"/>
  <c r="F142" i="5"/>
  <c r="D142" i="5"/>
  <c r="I141" i="5"/>
  <c r="I140" i="5" s="1"/>
  <c r="G141" i="5"/>
  <c r="G140" i="5" s="1"/>
  <c r="E141" i="5"/>
  <c r="E140" i="5" s="1"/>
  <c r="C141" i="5"/>
  <c r="C140" i="5" s="1"/>
  <c r="H139" i="5"/>
  <c r="H138" i="5" s="1"/>
  <c r="F139" i="5"/>
  <c r="F138" i="5" s="1"/>
  <c r="D139" i="5"/>
  <c r="D138" i="5" s="1"/>
  <c r="I138" i="5"/>
  <c r="G138" i="5"/>
  <c r="E138" i="5"/>
  <c r="C138" i="5"/>
  <c r="H137" i="5"/>
  <c r="H136" i="5" s="1"/>
  <c r="F137" i="5"/>
  <c r="F136" i="5" s="1"/>
  <c r="D137" i="5"/>
  <c r="D136" i="5" s="1"/>
  <c r="I136" i="5"/>
  <c r="G136" i="5"/>
  <c r="E136" i="5"/>
  <c r="C136" i="5"/>
  <c r="H135" i="5"/>
  <c r="F135" i="5"/>
  <c r="F134" i="5" s="1"/>
  <c r="D135" i="5"/>
  <c r="D134" i="5" s="1"/>
  <c r="I134" i="5"/>
  <c r="G134" i="5"/>
  <c r="E134" i="5"/>
  <c r="C134" i="5"/>
  <c r="H130" i="5"/>
  <c r="J130" i="5" s="1"/>
  <c r="F130" i="5"/>
  <c r="D130" i="5"/>
  <c r="H129" i="5"/>
  <c r="F129" i="5"/>
  <c r="D129" i="5"/>
  <c r="G128" i="5"/>
  <c r="G127" i="5" s="1"/>
  <c r="E128" i="5"/>
  <c r="E127" i="5" s="1"/>
  <c r="C128" i="5"/>
  <c r="C127" i="5" s="1"/>
  <c r="H126" i="5"/>
  <c r="H125" i="5" s="1"/>
  <c r="F126" i="5"/>
  <c r="F125" i="5" s="1"/>
  <c r="D126" i="5"/>
  <c r="D125" i="5" s="1"/>
  <c r="I125" i="5"/>
  <c r="G125" i="5"/>
  <c r="E125" i="5"/>
  <c r="C125" i="5"/>
  <c r="H124" i="5"/>
  <c r="F124" i="5"/>
  <c r="F123" i="5" s="1"/>
  <c r="D124" i="5"/>
  <c r="D123" i="5" s="1"/>
  <c r="I123" i="5"/>
  <c r="G123" i="5"/>
  <c r="E123" i="5"/>
  <c r="C123" i="5"/>
  <c r="H122" i="5"/>
  <c r="H121" i="5" s="1"/>
  <c r="F122" i="5"/>
  <c r="F121" i="5" s="1"/>
  <c r="D122" i="5"/>
  <c r="D121" i="5" s="1"/>
  <c r="I121" i="5"/>
  <c r="G121" i="5"/>
  <c r="E121" i="5"/>
  <c r="C121" i="5"/>
  <c r="F116" i="5"/>
  <c r="D116" i="5"/>
  <c r="F110" i="5"/>
  <c r="D110" i="5"/>
  <c r="I107" i="5"/>
  <c r="J103" i="5"/>
  <c r="F103" i="5"/>
  <c r="F102" i="5" s="1"/>
  <c r="F101" i="5" s="1"/>
  <c r="F99" i="5" s="1"/>
  <c r="F98" i="5" s="1"/>
  <c r="D103" i="5"/>
  <c r="D102" i="5" s="1"/>
  <c r="D101" i="5" s="1"/>
  <c r="D99" i="5" s="1"/>
  <c r="D98" i="5" s="1"/>
  <c r="I100" i="5"/>
  <c r="H101" i="5"/>
  <c r="G102" i="5"/>
  <c r="G101" i="5" s="1"/>
  <c r="G99" i="5" s="1"/>
  <c r="G98" i="5" s="1"/>
  <c r="E102" i="5"/>
  <c r="E101" i="5" s="1"/>
  <c r="E99" i="5" s="1"/>
  <c r="E98" i="5" s="1"/>
  <c r="C102" i="5"/>
  <c r="C101" i="5" s="1"/>
  <c r="C99" i="5" s="1"/>
  <c r="C98" i="5" s="1"/>
  <c r="F94" i="5"/>
  <c r="D94" i="5"/>
  <c r="J93" i="5"/>
  <c r="F93" i="5"/>
  <c r="D93" i="5"/>
  <c r="G92" i="5"/>
  <c r="E92" i="5"/>
  <c r="C92" i="5"/>
  <c r="F91" i="5"/>
  <c r="F90" i="5" s="1"/>
  <c r="D91" i="5"/>
  <c r="D90" i="5" s="1"/>
  <c r="G90" i="5"/>
  <c r="E90" i="5"/>
  <c r="C90" i="5"/>
  <c r="J85" i="5"/>
  <c r="F85" i="5"/>
  <c r="F84" i="5" s="1"/>
  <c r="F83" i="5" s="1"/>
  <c r="D85" i="5"/>
  <c r="D84" i="5" s="1"/>
  <c r="D83" i="5" s="1"/>
  <c r="J83" i="5"/>
  <c r="H84" i="5"/>
  <c r="J84" i="5" s="1"/>
  <c r="G84" i="5"/>
  <c r="G83" i="5" s="1"/>
  <c r="E84" i="5"/>
  <c r="E83" i="5" s="1"/>
  <c r="C84" i="5"/>
  <c r="C83" i="5" s="1"/>
  <c r="J82" i="5"/>
  <c r="F82" i="5"/>
  <c r="D82" i="5"/>
  <c r="J81" i="5"/>
  <c r="F81" i="5"/>
  <c r="D81" i="5"/>
  <c r="J80" i="5"/>
  <c r="F80" i="5"/>
  <c r="D80" i="5"/>
  <c r="J79" i="5"/>
  <c r="F79" i="5"/>
  <c r="D79" i="5"/>
  <c r="F78" i="5"/>
  <c r="D78" i="5"/>
  <c r="G77" i="5"/>
  <c r="E77" i="5"/>
  <c r="C77" i="5"/>
  <c r="J76" i="5"/>
  <c r="H68" i="5"/>
  <c r="F76" i="5"/>
  <c r="D76" i="5"/>
  <c r="J75" i="5"/>
  <c r="F75" i="5"/>
  <c r="D75" i="5"/>
  <c r="J74" i="5"/>
  <c r="F74" i="5"/>
  <c r="D74" i="5"/>
  <c r="J73" i="5"/>
  <c r="F73" i="5"/>
  <c r="D73" i="5"/>
  <c r="J72" i="5"/>
  <c r="F72" i="5"/>
  <c r="D72" i="5"/>
  <c r="J71" i="5"/>
  <c r="F71" i="5"/>
  <c r="D71" i="5"/>
  <c r="J70" i="5"/>
  <c r="F70" i="5"/>
  <c r="D70" i="5"/>
  <c r="J69" i="5"/>
  <c r="F69" i="5"/>
  <c r="D69" i="5"/>
  <c r="G68" i="5"/>
  <c r="E68" i="5"/>
  <c r="C68" i="5"/>
  <c r="J67" i="5"/>
  <c r="F67" i="5"/>
  <c r="D67" i="5"/>
  <c r="F66" i="5"/>
  <c r="D66" i="5"/>
  <c r="J65" i="5"/>
  <c r="F65" i="5"/>
  <c r="D65" i="5"/>
  <c r="J64" i="5"/>
  <c r="F64" i="5"/>
  <c r="D64" i="5"/>
  <c r="G63" i="5"/>
  <c r="E63" i="5"/>
  <c r="C63" i="5"/>
  <c r="J62" i="5"/>
  <c r="F62" i="5"/>
  <c r="D62" i="5"/>
  <c r="J61" i="5"/>
  <c r="F61" i="5"/>
  <c r="D61" i="5"/>
  <c r="H59" i="5"/>
  <c r="F60" i="5"/>
  <c r="D60" i="5"/>
  <c r="G59" i="5"/>
  <c r="E59" i="5"/>
  <c r="C59" i="5"/>
  <c r="H53" i="5"/>
  <c r="D41" i="5"/>
  <c r="D29" i="5" s="1"/>
  <c r="D28" i="5" s="1"/>
  <c r="D27" i="5" s="1"/>
  <c r="D26" i="5" s="1"/>
  <c r="D25" i="5" s="1"/>
  <c r="G29" i="5"/>
  <c r="G28" i="5" s="1"/>
  <c r="G27" i="5" s="1"/>
  <c r="G26" i="5" s="1"/>
  <c r="G25" i="5" s="1"/>
  <c r="F29" i="5"/>
  <c r="F28" i="5" s="1"/>
  <c r="F27" i="5" s="1"/>
  <c r="F26" i="5" s="1"/>
  <c r="F25" i="5" s="1"/>
  <c r="E29" i="5"/>
  <c r="E28" i="5" s="1"/>
  <c r="E27" i="5" s="1"/>
  <c r="E26" i="5" s="1"/>
  <c r="E25" i="5" s="1"/>
  <c r="C29" i="5"/>
  <c r="C28" i="5" s="1"/>
  <c r="C27" i="5" s="1"/>
  <c r="C26" i="5" s="1"/>
  <c r="C25" i="5" s="1"/>
  <c r="H24" i="5"/>
  <c r="J24" i="5" s="1"/>
  <c r="F24" i="5"/>
  <c r="F23" i="5" s="1"/>
  <c r="F22" i="5" s="1"/>
  <c r="F21" i="5" s="1"/>
  <c r="F20" i="5" s="1"/>
  <c r="F19" i="5" s="1"/>
  <c r="D24" i="5"/>
  <c r="D23" i="5" s="1"/>
  <c r="D22" i="5" s="1"/>
  <c r="D21" i="5" s="1"/>
  <c r="D20" i="5" s="1"/>
  <c r="D19" i="5" s="1"/>
  <c r="I23" i="5"/>
  <c r="I22" i="5" s="1"/>
  <c r="G23" i="5"/>
  <c r="G22" i="5" s="1"/>
  <c r="G21" i="5" s="1"/>
  <c r="G20" i="5" s="1"/>
  <c r="G19" i="5" s="1"/>
  <c r="E23" i="5"/>
  <c r="E22" i="5" s="1"/>
  <c r="E21" i="5" s="1"/>
  <c r="E20" i="5" s="1"/>
  <c r="E19" i="5" s="1"/>
  <c r="C23" i="5"/>
  <c r="C22" i="5" s="1"/>
  <c r="C21" i="5" s="1"/>
  <c r="C20" i="5" s="1"/>
  <c r="C19" i="5" s="1"/>
  <c r="C18" i="5" s="1"/>
  <c r="C17" i="5" s="1"/>
  <c r="F15" i="5"/>
  <c r="F14" i="5" s="1"/>
  <c r="F13" i="5" s="1"/>
  <c r="F12" i="5" s="1"/>
  <c r="F11" i="5" s="1"/>
  <c r="F10" i="5" s="1"/>
  <c r="F9" i="5" s="1"/>
  <c r="F8" i="5" s="1"/>
  <c r="F7" i="5" s="1"/>
  <c r="D15" i="5"/>
  <c r="D14" i="5" s="1"/>
  <c r="D13" i="5" s="1"/>
  <c r="D12" i="5" s="1"/>
  <c r="D11" i="5" s="1"/>
  <c r="D10" i="5" s="1"/>
  <c r="D9" i="5" s="1"/>
  <c r="D8" i="5" s="1"/>
  <c r="D7" i="5" s="1"/>
  <c r="I14" i="5"/>
  <c r="H13" i="5"/>
  <c r="H12" i="5" s="1"/>
  <c r="G14" i="5"/>
  <c r="G13" i="5" s="1"/>
  <c r="G12" i="5" s="1"/>
  <c r="G11" i="5" s="1"/>
  <c r="G10" i="5" s="1"/>
  <c r="G9" i="5" s="1"/>
  <c r="G8" i="5" s="1"/>
  <c r="G7" i="5" s="1"/>
  <c r="E14" i="5"/>
  <c r="E13" i="5" s="1"/>
  <c r="E12" i="5" s="1"/>
  <c r="E11" i="5" s="1"/>
  <c r="E10" i="5" s="1"/>
  <c r="E9" i="5" s="1"/>
  <c r="E8" i="5" s="1"/>
  <c r="E7" i="5" s="1"/>
  <c r="C14" i="5"/>
  <c r="C13" i="5" s="1"/>
  <c r="C12" i="5" s="1"/>
  <c r="C11" i="5" s="1"/>
  <c r="C10" i="5" s="1"/>
  <c r="C9" i="5" s="1"/>
  <c r="C8" i="5" s="1"/>
  <c r="C7" i="5" s="1"/>
  <c r="H9" i="5"/>
  <c r="H8" i="5" s="1"/>
  <c r="I16" i="3"/>
  <c r="H16" i="3"/>
  <c r="I15" i="3"/>
  <c r="H15" i="3"/>
  <c r="I14" i="3"/>
  <c r="H14" i="3"/>
  <c r="I13" i="3"/>
  <c r="H13" i="3"/>
  <c r="G12" i="3"/>
  <c r="G11" i="3" s="1"/>
  <c r="F12" i="3"/>
  <c r="F11" i="3" s="1"/>
  <c r="E12" i="3"/>
  <c r="D12" i="3"/>
  <c r="D11" i="3" s="1"/>
  <c r="C12" i="3"/>
  <c r="C11" i="3" s="1"/>
  <c r="B12" i="3"/>
  <c r="E11" i="3"/>
  <c r="B11" i="3"/>
  <c r="G74" i="2"/>
  <c r="E74" i="2"/>
  <c r="F73" i="2"/>
  <c r="K72" i="2"/>
  <c r="F72" i="2"/>
  <c r="K71" i="2"/>
  <c r="F70" i="2"/>
  <c r="K69" i="2"/>
  <c r="J69" i="2"/>
  <c r="K67" i="2"/>
  <c r="G67" i="2"/>
  <c r="E67" i="2"/>
  <c r="G63" i="2"/>
  <c r="K62" i="2"/>
  <c r="K59" i="2"/>
  <c r="G58" i="2"/>
  <c r="E58" i="2"/>
  <c r="G54" i="2"/>
  <c r="E54" i="2"/>
  <c r="K53" i="2"/>
  <c r="K52" i="2"/>
  <c r="J52" i="2"/>
  <c r="K51" i="2"/>
  <c r="J51" i="2"/>
  <c r="K50" i="2"/>
  <c r="J50" i="2"/>
  <c r="F49" i="2"/>
  <c r="K48" i="2"/>
  <c r="J48" i="2"/>
  <c r="K47" i="2"/>
  <c r="J47" i="2"/>
  <c r="K46" i="2"/>
  <c r="G45" i="2"/>
  <c r="E45" i="2"/>
  <c r="K43" i="2"/>
  <c r="J43" i="2"/>
  <c r="K41" i="2"/>
  <c r="J41" i="2"/>
  <c r="K40" i="2"/>
  <c r="J40" i="2"/>
  <c r="K39" i="2"/>
  <c r="G38" i="2"/>
  <c r="E38" i="2"/>
  <c r="G31" i="2"/>
  <c r="E31" i="2"/>
  <c r="K30" i="2"/>
  <c r="J30" i="2"/>
  <c r="K28" i="2"/>
  <c r="J28" i="2"/>
  <c r="K27" i="2"/>
  <c r="J27" i="2"/>
  <c r="K24" i="2"/>
  <c r="K23" i="2"/>
  <c r="J23" i="2"/>
  <c r="K22" i="2"/>
  <c r="G22" i="2"/>
  <c r="E22" i="2"/>
  <c r="K19" i="2"/>
  <c r="K18" i="2"/>
  <c r="K17" i="2"/>
  <c r="G17" i="2"/>
  <c r="E17" i="2"/>
  <c r="I15" i="2"/>
  <c r="G15" i="2"/>
  <c r="E15" i="2"/>
  <c r="K13" i="2"/>
  <c r="J13" i="2"/>
  <c r="G12" i="2"/>
  <c r="E12" i="2"/>
  <c r="L30" i="1"/>
  <c r="K30" i="1"/>
  <c r="L23" i="1"/>
  <c r="J23" i="1"/>
  <c r="J33" i="1" s="1"/>
  <c r="H23" i="1"/>
  <c r="H33" i="1" s="1"/>
  <c r="F23" i="1"/>
  <c r="F33" i="1" s="1"/>
  <c r="K22" i="1"/>
  <c r="I22" i="1"/>
  <c r="G22" i="1"/>
  <c r="G23" i="1" s="1"/>
  <c r="K21" i="1"/>
  <c r="K23" i="1" s="1"/>
  <c r="I21" i="1"/>
  <c r="G21" i="1"/>
  <c r="L14" i="1"/>
  <c r="K14" i="1"/>
  <c r="K13" i="1"/>
  <c r="I15" i="1"/>
  <c r="H12" i="1"/>
  <c r="F12" i="1"/>
  <c r="I11" i="1"/>
  <c r="G11" i="1"/>
  <c r="L10" i="1"/>
  <c r="K10" i="1"/>
  <c r="H9" i="1"/>
  <c r="F9" i="1"/>
  <c r="F15" i="1" s="1"/>
  <c r="C620" i="5" l="1"/>
  <c r="I593" i="5"/>
  <c r="J593" i="5" s="1"/>
  <c r="J594" i="5"/>
  <c r="E543" i="5"/>
  <c r="E542" i="5" s="1"/>
  <c r="E541" i="5" s="1"/>
  <c r="H15" i="1"/>
  <c r="I23" i="1"/>
  <c r="E382" i="5"/>
  <c r="E493" i="5"/>
  <c r="F611" i="5"/>
  <c r="D485" i="5"/>
  <c r="D484" i="5" s="1"/>
  <c r="D294" i="5"/>
  <c r="E532" i="5"/>
  <c r="E531" i="5" s="1"/>
  <c r="E530" i="5" s="1"/>
  <c r="C195" i="5"/>
  <c r="J121" i="5"/>
  <c r="C153" i="5"/>
  <c r="C152" i="5" s="1"/>
  <c r="C151" i="5" s="1"/>
  <c r="H141" i="5"/>
  <c r="H140" i="5" s="1"/>
  <c r="J140" i="5" s="1"/>
  <c r="J167" i="5"/>
  <c r="D128" i="5"/>
  <c r="D127" i="5" s="1"/>
  <c r="F174" i="5"/>
  <c r="F173" i="5" s="1"/>
  <c r="D331" i="5"/>
  <c r="F552" i="5"/>
  <c r="F551" i="5" s="1"/>
  <c r="F550" i="5" s="1"/>
  <c r="F549" i="5" s="1"/>
  <c r="C220" i="5"/>
  <c r="C203" i="5" s="1"/>
  <c r="C202" i="5" s="1"/>
  <c r="F306" i="5"/>
  <c r="D310" i="5"/>
  <c r="D314" i="5"/>
  <c r="D552" i="5"/>
  <c r="D551" i="5" s="1"/>
  <c r="D550" i="5" s="1"/>
  <c r="D549" i="5" s="1"/>
  <c r="F653" i="5"/>
  <c r="F652" i="5" s="1"/>
  <c r="F651" i="5" s="1"/>
  <c r="C391" i="5"/>
  <c r="E391" i="5"/>
  <c r="G391" i="5"/>
  <c r="F391" i="5"/>
  <c r="J157" i="5"/>
  <c r="F314" i="5"/>
  <c r="J139" i="5"/>
  <c r="F161" i="5"/>
  <c r="F160" i="5" s="1"/>
  <c r="F303" i="5"/>
  <c r="C484" i="5"/>
  <c r="H23" i="5"/>
  <c r="H22" i="5" s="1"/>
  <c r="H21" i="5" s="1"/>
  <c r="H20" i="5" s="1"/>
  <c r="H19" i="5" s="1"/>
  <c r="H18" i="5" s="1"/>
  <c r="G405" i="5"/>
  <c r="G404" i="5" s="1"/>
  <c r="G403" i="5" s="1"/>
  <c r="F279" i="5"/>
  <c r="F294" i="5"/>
  <c r="H161" i="5"/>
  <c r="H160" i="5" s="1"/>
  <c r="C120" i="5"/>
  <c r="C119" i="5" s="1"/>
  <c r="C118" i="5" s="1"/>
  <c r="G166" i="5"/>
  <c r="G165" i="5" s="1"/>
  <c r="G164" i="5" s="1"/>
  <c r="G180" i="5"/>
  <c r="G179" i="5" s="1"/>
  <c r="G178" i="5" s="1"/>
  <c r="F533" i="5"/>
  <c r="F532" i="5" s="1"/>
  <c r="F531" i="5" s="1"/>
  <c r="F530" i="5" s="1"/>
  <c r="G543" i="5"/>
  <c r="G542" i="5" s="1"/>
  <c r="G541" i="5" s="1"/>
  <c r="D564" i="5"/>
  <c r="D563" i="5" s="1"/>
  <c r="D562" i="5" s="1"/>
  <c r="D561" i="5" s="1"/>
  <c r="J156" i="5"/>
  <c r="G484" i="5"/>
  <c r="F141" i="5"/>
  <c r="F140" i="5" s="1"/>
  <c r="D285" i="5"/>
  <c r="D334" i="5"/>
  <c r="D590" i="5"/>
  <c r="D59" i="5"/>
  <c r="G89" i="5"/>
  <c r="G88" i="5" s="1"/>
  <c r="G87" i="5" s="1"/>
  <c r="G86" i="5" s="1"/>
  <c r="F128" i="5"/>
  <c r="F127" i="5" s="1"/>
  <c r="J138" i="5"/>
  <c r="D306" i="5"/>
  <c r="F331" i="5"/>
  <c r="F518" i="5"/>
  <c r="F166" i="5"/>
  <c r="D382" i="5"/>
  <c r="E611" i="5"/>
  <c r="C58" i="5"/>
  <c r="C57" i="5" s="1"/>
  <c r="C56" i="5" s="1"/>
  <c r="C55" i="5" s="1"/>
  <c r="I133" i="5"/>
  <c r="I132" i="5" s="1"/>
  <c r="E153" i="5"/>
  <c r="E152" i="5" s="1"/>
  <c r="E151" i="5" s="1"/>
  <c r="J162" i="5"/>
  <c r="D166" i="5"/>
  <c r="D195" i="5"/>
  <c r="C611" i="5"/>
  <c r="I617" i="5"/>
  <c r="J180" i="5"/>
  <c r="F285" i="5"/>
  <c r="G438" i="5"/>
  <c r="G437" i="5" s="1"/>
  <c r="G436" i="5" s="1"/>
  <c r="F485" i="5"/>
  <c r="F484" i="5" s="1"/>
  <c r="J154" i="5"/>
  <c r="I160" i="5"/>
  <c r="D174" i="5"/>
  <c r="D173" i="5" s="1"/>
  <c r="F188" i="5"/>
  <c r="F187" i="5" s="1"/>
  <c r="H256" i="5"/>
  <c r="H255" i="5" s="1"/>
  <c r="H253" i="5" s="1"/>
  <c r="H251" i="5" s="1"/>
  <c r="D275" i="5"/>
  <c r="C493" i="5"/>
  <c r="D653" i="5"/>
  <c r="D652" i="5" s="1"/>
  <c r="D651" i="5" s="1"/>
  <c r="G58" i="5"/>
  <c r="G57" i="5" s="1"/>
  <c r="G56" i="5" s="1"/>
  <c r="G55" i="5" s="1"/>
  <c r="J122" i="5"/>
  <c r="J168" i="5"/>
  <c r="F180" i="5"/>
  <c r="C302" i="5"/>
  <c r="C301" i="5" s="1"/>
  <c r="C300" i="5" s="1"/>
  <c r="E590" i="5"/>
  <c r="C166" i="5"/>
  <c r="C165" i="5" s="1"/>
  <c r="C164" i="5" s="1"/>
  <c r="C327" i="5"/>
  <c r="C318" i="5" s="1"/>
  <c r="C317" i="5" s="1"/>
  <c r="D410" i="5"/>
  <c r="E405" i="5"/>
  <c r="E404" i="5" s="1"/>
  <c r="E403" i="5" s="1"/>
  <c r="G493" i="5"/>
  <c r="E302" i="5"/>
  <c r="E301" i="5" s="1"/>
  <c r="E300" i="5" s="1"/>
  <c r="D501" i="5"/>
  <c r="D500" i="5" s="1"/>
  <c r="D499" i="5" s="1"/>
  <c r="D498" i="5" s="1"/>
  <c r="F544" i="5"/>
  <c r="F543" i="5" s="1"/>
  <c r="F542" i="5" s="1"/>
  <c r="F541" i="5" s="1"/>
  <c r="H128" i="5"/>
  <c r="H127" i="5" s="1"/>
  <c r="D141" i="5"/>
  <c r="D140" i="5" s="1"/>
  <c r="G302" i="5"/>
  <c r="G301" i="5" s="1"/>
  <c r="G300" i="5" s="1"/>
  <c r="E327" i="5"/>
  <c r="E318" i="5" s="1"/>
  <c r="E317" i="5" s="1"/>
  <c r="G551" i="5"/>
  <c r="G550" i="5" s="1"/>
  <c r="G549" i="5" s="1"/>
  <c r="J158" i="5"/>
  <c r="G120" i="5"/>
  <c r="G119" i="5" s="1"/>
  <c r="G118" i="5" s="1"/>
  <c r="D161" i="5"/>
  <c r="D160" i="5" s="1"/>
  <c r="C180" i="5"/>
  <c r="C179" i="5" s="1"/>
  <c r="C178" i="5" s="1"/>
  <c r="G327" i="5"/>
  <c r="G318" i="5" s="1"/>
  <c r="G317" i="5" s="1"/>
  <c r="F334" i="5"/>
  <c r="D544" i="5"/>
  <c r="D543" i="5" s="1"/>
  <c r="D542" i="5" s="1"/>
  <c r="D541" i="5" s="1"/>
  <c r="E551" i="5"/>
  <c r="E550" i="5" s="1"/>
  <c r="E549" i="5" s="1"/>
  <c r="K38" i="2"/>
  <c r="I12" i="3"/>
  <c r="L33" i="1"/>
  <c r="K33" i="1"/>
  <c r="J306" i="5"/>
  <c r="D68" i="5"/>
  <c r="C274" i="5"/>
  <c r="C263" i="5" s="1"/>
  <c r="C262" i="5" s="1"/>
  <c r="J200" i="5"/>
  <c r="H100" i="5"/>
  <c r="J100" i="5" s="1"/>
  <c r="J59" i="5"/>
  <c r="J68" i="5"/>
  <c r="K12" i="2"/>
  <c r="J22" i="2"/>
  <c r="K58" i="2"/>
  <c r="G66" i="2"/>
  <c r="I11" i="3"/>
  <c r="E66" i="2"/>
  <c r="G37" i="2"/>
  <c r="E37" i="2"/>
  <c r="K45" i="2"/>
  <c r="G11" i="2"/>
  <c r="E11" i="2"/>
  <c r="J334" i="5"/>
  <c r="I13" i="5"/>
  <c r="I21" i="5"/>
  <c r="H303" i="5"/>
  <c r="J92" i="5"/>
  <c r="J191" i="5"/>
  <c r="I145" i="5"/>
  <c r="J145" i="5" s="1"/>
  <c r="J146" i="5"/>
  <c r="H171" i="5"/>
  <c r="J171" i="5" s="1"/>
  <c r="J172" i="5"/>
  <c r="G195" i="5"/>
  <c r="E18" i="5"/>
  <c r="E17" i="5" s="1"/>
  <c r="F59" i="5"/>
  <c r="D120" i="5"/>
  <c r="H134" i="5"/>
  <c r="J134" i="5" s="1"/>
  <c r="J135" i="5"/>
  <c r="E274" i="5"/>
  <c r="E263" i="5" s="1"/>
  <c r="E262" i="5" s="1"/>
  <c r="F493" i="5"/>
  <c r="D77" i="5"/>
  <c r="E120" i="5"/>
  <c r="E119" i="5" s="1"/>
  <c r="E118" i="5" s="1"/>
  <c r="F153" i="5"/>
  <c r="F310" i="5"/>
  <c r="J60" i="5"/>
  <c r="F63" i="5"/>
  <c r="J91" i="5"/>
  <c r="F120" i="5"/>
  <c r="I127" i="5"/>
  <c r="J129" i="5"/>
  <c r="I153" i="5"/>
  <c r="J159" i="5"/>
  <c r="H174" i="5"/>
  <c r="H173" i="5" s="1"/>
  <c r="J173" i="5" s="1"/>
  <c r="J175" i="5"/>
  <c r="F275" i="5"/>
  <c r="J307" i="5"/>
  <c r="H310" i="5"/>
  <c r="J315" i="5"/>
  <c r="E372" i="5"/>
  <c r="C382" i="5"/>
  <c r="J506" i="5"/>
  <c r="C551" i="5"/>
  <c r="C550" i="5" s="1"/>
  <c r="C549" i="5" s="1"/>
  <c r="I571" i="5"/>
  <c r="C590" i="5"/>
  <c r="J604" i="5"/>
  <c r="J602" i="5"/>
  <c r="F68" i="5"/>
  <c r="G153" i="5"/>
  <c r="G152" i="5" s="1"/>
  <c r="G151" i="5" s="1"/>
  <c r="D279" i="5"/>
  <c r="G18" i="5"/>
  <c r="G17" i="5" s="1"/>
  <c r="F18" i="5"/>
  <c r="F17" i="5" s="1"/>
  <c r="J27" i="5"/>
  <c r="J28" i="5"/>
  <c r="E58" i="5"/>
  <c r="E57" i="5" s="1"/>
  <c r="E56" i="5" s="1"/>
  <c r="E55" i="5" s="1"/>
  <c r="C89" i="5"/>
  <c r="C88" i="5" s="1"/>
  <c r="C87" i="5" s="1"/>
  <c r="C86" i="5" s="1"/>
  <c r="D92" i="5"/>
  <c r="D89" i="5" s="1"/>
  <c r="D88" i="5" s="1"/>
  <c r="D87" i="5" s="1"/>
  <c r="D86" i="5" s="1"/>
  <c r="F92" i="5"/>
  <c r="F89" i="5" s="1"/>
  <c r="F88" i="5" s="1"/>
  <c r="F87" i="5" s="1"/>
  <c r="F86" i="5" s="1"/>
  <c r="J125" i="5"/>
  <c r="G133" i="5"/>
  <c r="G132" i="5" s="1"/>
  <c r="G131" i="5" s="1"/>
  <c r="F133" i="5"/>
  <c r="E133" i="5"/>
  <c r="E132" i="5" s="1"/>
  <c r="E131" i="5" s="1"/>
  <c r="J142" i="5"/>
  <c r="J155" i="5"/>
  <c r="J181" i="5"/>
  <c r="F195" i="5"/>
  <c r="J275" i="5"/>
  <c r="G274" i="5"/>
  <c r="G263" i="5" s="1"/>
  <c r="G262" i="5" s="1"/>
  <c r="D303" i="5"/>
  <c r="J377" i="5"/>
  <c r="G382" i="5"/>
  <c r="F382" i="5"/>
  <c r="F501" i="5"/>
  <c r="F500" i="5" s="1"/>
  <c r="F499" i="5" s="1"/>
  <c r="F498" i="5" s="1"/>
  <c r="J505" i="5"/>
  <c r="J511" i="5"/>
  <c r="G590" i="5"/>
  <c r="F660" i="5"/>
  <c r="F659" i="5" s="1"/>
  <c r="F658" i="5" s="1"/>
  <c r="J417" i="5"/>
  <c r="D450" i="5"/>
  <c r="F450" i="5"/>
  <c r="J485" i="5"/>
  <c r="C543" i="5"/>
  <c r="C542" i="5" s="1"/>
  <c r="C541" i="5" s="1"/>
  <c r="G652" i="5"/>
  <c r="G651" i="5" s="1"/>
  <c r="G650" i="5" s="1"/>
  <c r="G649" i="5" s="1"/>
  <c r="G630" i="5" s="1"/>
  <c r="D18" i="5"/>
  <c r="D17" i="5" s="1"/>
  <c r="J29" i="5"/>
  <c r="E89" i="5"/>
  <c r="E88" i="5" s="1"/>
  <c r="E87" i="5" s="1"/>
  <c r="E86" i="5" s="1"/>
  <c r="D133" i="5"/>
  <c r="C133" i="5"/>
  <c r="C132" i="5" s="1"/>
  <c r="C131" i="5" s="1"/>
  <c r="J136" i="5"/>
  <c r="D153" i="5"/>
  <c r="E166" i="5"/>
  <c r="E165" i="5" s="1"/>
  <c r="E164" i="5" s="1"/>
  <c r="E180" i="5"/>
  <c r="E179" i="5" s="1"/>
  <c r="E178" i="5" s="1"/>
  <c r="D180" i="5"/>
  <c r="J183" i="5"/>
  <c r="D188" i="5"/>
  <c r="D187" i="5" s="1"/>
  <c r="E220" i="5"/>
  <c r="E203" i="5" s="1"/>
  <c r="E202" i="5" s="1"/>
  <c r="J294" i="5"/>
  <c r="J331" i="5"/>
  <c r="C372" i="5"/>
  <c r="D373" i="5"/>
  <c r="D372" i="5" s="1"/>
  <c r="J383" i="5"/>
  <c r="C405" i="5"/>
  <c r="C404" i="5" s="1"/>
  <c r="C403" i="5" s="1"/>
  <c r="F439" i="5"/>
  <c r="J559" i="5"/>
  <c r="H571" i="5"/>
  <c r="H570" i="5" s="1"/>
  <c r="D611" i="5"/>
  <c r="D439" i="5"/>
  <c r="E438" i="5"/>
  <c r="E437" i="5" s="1"/>
  <c r="E436" i="5" s="1"/>
  <c r="E484" i="5"/>
  <c r="E500" i="5"/>
  <c r="E499" i="5" s="1"/>
  <c r="E498" i="5" s="1"/>
  <c r="E518" i="5"/>
  <c r="C652" i="5"/>
  <c r="C651" i="5" s="1"/>
  <c r="C650" i="5" s="1"/>
  <c r="C649" i="5" s="1"/>
  <c r="C630" i="5" s="1"/>
  <c r="E652" i="5"/>
  <c r="E651" i="5" s="1"/>
  <c r="E650" i="5" s="1"/>
  <c r="E649" i="5" s="1"/>
  <c r="E630" i="5" s="1"/>
  <c r="F406" i="5"/>
  <c r="D417" i="5"/>
  <c r="D443" i="5"/>
  <c r="G518" i="5"/>
  <c r="F564" i="5"/>
  <c r="F563" i="5" s="1"/>
  <c r="F562" i="5" s="1"/>
  <c r="F561" i="5" s="1"/>
  <c r="J38" i="2"/>
  <c r="D391" i="5"/>
  <c r="K15" i="1"/>
  <c r="L15" i="1"/>
  <c r="L12" i="1"/>
  <c r="K9" i="1"/>
  <c r="K12" i="1"/>
  <c r="J18" i="2"/>
  <c r="J46" i="2"/>
  <c r="J54" i="2"/>
  <c r="F77" i="5"/>
  <c r="I106" i="5"/>
  <c r="J149" i="5"/>
  <c r="J17" i="2"/>
  <c r="J39" i="2"/>
  <c r="H77" i="5"/>
  <c r="J77" i="5" s="1"/>
  <c r="H123" i="5"/>
  <c r="H120" i="5" s="1"/>
  <c r="J124" i="5"/>
  <c r="H196" i="5"/>
  <c r="J196" i="5" s="1"/>
  <c r="J197" i="5"/>
  <c r="I254" i="5"/>
  <c r="J382" i="5"/>
  <c r="D518" i="5"/>
  <c r="J12" i="2"/>
  <c r="J101" i="5"/>
  <c r="J376" i="5"/>
  <c r="H373" i="5"/>
  <c r="H372" i="5" s="1"/>
  <c r="H370" i="5" s="1"/>
  <c r="I120" i="5"/>
  <c r="J126" i="5"/>
  <c r="J137" i="5"/>
  <c r="J148" i="5"/>
  <c r="I166" i="5"/>
  <c r="J285" i="5"/>
  <c r="J484" i="5"/>
  <c r="G500" i="5"/>
  <c r="G499" i="5" s="1"/>
  <c r="G498" i="5" s="1"/>
  <c r="C518" i="5"/>
  <c r="L9" i="1"/>
  <c r="L13" i="1"/>
  <c r="J45" i="2"/>
  <c r="H11" i="3"/>
  <c r="H12" i="3"/>
  <c r="D63" i="5"/>
  <c r="J66" i="5"/>
  <c r="H63" i="5"/>
  <c r="J147" i="5"/>
  <c r="H169" i="5"/>
  <c r="J169" i="5" s="1"/>
  <c r="J170" i="5"/>
  <c r="I543" i="5"/>
  <c r="H106" i="5"/>
  <c r="E195" i="5"/>
  <c r="H198" i="5"/>
  <c r="J198" i="5" s="1"/>
  <c r="J199" i="5"/>
  <c r="I202" i="5"/>
  <c r="G220" i="5"/>
  <c r="G203" i="5" s="1"/>
  <c r="G202" i="5" s="1"/>
  <c r="G372" i="5"/>
  <c r="F373" i="5"/>
  <c r="F372" i="5" s="1"/>
  <c r="J410" i="5"/>
  <c r="J495" i="5"/>
  <c r="C500" i="5"/>
  <c r="C499" i="5" s="1"/>
  <c r="C498" i="5" s="1"/>
  <c r="J551" i="5"/>
  <c r="G611" i="5"/>
  <c r="H613" i="5"/>
  <c r="H653" i="5"/>
  <c r="H652" i="5" s="1"/>
  <c r="H651" i="5" s="1"/>
  <c r="H650" i="5" s="1"/>
  <c r="H649" i="5" s="1"/>
  <c r="J500" i="5"/>
  <c r="J526" i="5"/>
  <c r="J550" i="5"/>
  <c r="J549" i="5"/>
  <c r="I587" i="5"/>
  <c r="I613" i="5"/>
  <c r="I652" i="5"/>
  <c r="C438" i="5"/>
  <c r="C437" i="5" s="1"/>
  <c r="C436" i="5" s="1"/>
  <c r="J443" i="5"/>
  <c r="C532" i="5"/>
  <c r="C531" i="5" s="1"/>
  <c r="C530" i="5" s="1"/>
  <c r="I592" i="5"/>
  <c r="J592" i="5" s="1"/>
  <c r="F590" i="5"/>
  <c r="J102" i="5"/>
  <c r="H153" i="5"/>
  <c r="J379" i="5"/>
  <c r="I521" i="5"/>
  <c r="J539" i="5"/>
  <c r="D406" i="5"/>
  <c r="F410" i="5"/>
  <c r="F417" i="5"/>
  <c r="F443" i="5"/>
  <c r="D493" i="5"/>
  <c r="G532" i="5"/>
  <c r="G531" i="5" s="1"/>
  <c r="G530" i="5" s="1"/>
  <c r="D533" i="5"/>
  <c r="D532" i="5" s="1"/>
  <c r="D531" i="5" s="1"/>
  <c r="D530" i="5" s="1"/>
  <c r="D660" i="5"/>
  <c r="D659" i="5" s="1"/>
  <c r="D658" i="5" s="1"/>
  <c r="J527" i="5"/>
  <c r="D620" i="5" l="1"/>
  <c r="F620" i="5"/>
  <c r="F327" i="5"/>
  <c r="F318" i="5" s="1"/>
  <c r="F317" i="5" s="1"/>
  <c r="E194" i="5"/>
  <c r="E193" i="5" s="1"/>
  <c r="E177" i="5" s="1"/>
  <c r="G194" i="5"/>
  <c r="G193" i="5" s="1"/>
  <c r="G177" i="5" s="1"/>
  <c r="C194" i="5"/>
  <c r="C193" i="5" s="1"/>
  <c r="C177" i="5" s="1"/>
  <c r="J123" i="5"/>
  <c r="H133" i="5"/>
  <c r="J133" i="5" s="1"/>
  <c r="F132" i="5"/>
  <c r="F131" i="5" s="1"/>
  <c r="E371" i="5"/>
  <c r="E370" i="5" s="1"/>
  <c r="E355" i="5" s="1"/>
  <c r="E529" i="5"/>
  <c r="E483" i="5"/>
  <c r="E482" i="5" s="1"/>
  <c r="E481" i="5" s="1"/>
  <c r="D119" i="5"/>
  <c r="D118" i="5" s="1"/>
  <c r="C150" i="5"/>
  <c r="F165" i="5"/>
  <c r="F164" i="5" s="1"/>
  <c r="F179" i="5"/>
  <c r="F178" i="5" s="1"/>
  <c r="J160" i="5"/>
  <c r="D327" i="5"/>
  <c r="D318" i="5" s="1"/>
  <c r="D317" i="5" s="1"/>
  <c r="D152" i="5"/>
  <c r="D151" i="5" s="1"/>
  <c r="F302" i="5"/>
  <c r="F301" i="5" s="1"/>
  <c r="F300" i="5" s="1"/>
  <c r="H119" i="5"/>
  <c r="H118" i="5" s="1"/>
  <c r="D165" i="5"/>
  <c r="D164" i="5" s="1"/>
  <c r="D371" i="5"/>
  <c r="D370" i="5" s="1"/>
  <c r="D355" i="5" s="1"/>
  <c r="J179" i="5"/>
  <c r="C117" i="5"/>
  <c r="C115" i="5" s="1"/>
  <c r="C114" i="5" s="1"/>
  <c r="C113" i="5" s="1"/>
  <c r="C108" i="5" s="1"/>
  <c r="C107" i="5" s="1"/>
  <c r="C106" i="5" s="1"/>
  <c r="C105" i="5" s="1"/>
  <c r="C104" i="5" s="1"/>
  <c r="I152" i="5"/>
  <c r="I151" i="5" s="1"/>
  <c r="G402" i="5"/>
  <c r="D179" i="5"/>
  <c r="D178" i="5" s="1"/>
  <c r="D220" i="5"/>
  <c r="D203" i="5" s="1"/>
  <c r="D202" i="5" s="1"/>
  <c r="D194" i="5" s="1"/>
  <c r="D193" i="5" s="1"/>
  <c r="F119" i="5"/>
  <c r="F118" i="5" s="1"/>
  <c r="F152" i="5"/>
  <c r="F151" i="5" s="1"/>
  <c r="C483" i="5"/>
  <c r="C482" i="5" s="1"/>
  <c r="C481" i="5" s="1"/>
  <c r="D529" i="5"/>
  <c r="J601" i="5"/>
  <c r="J141" i="5"/>
  <c r="E150" i="5"/>
  <c r="D274" i="5"/>
  <c r="D263" i="5" s="1"/>
  <c r="D262" i="5" s="1"/>
  <c r="J128" i="5"/>
  <c r="G529" i="5"/>
  <c r="E402" i="5"/>
  <c r="C402" i="5"/>
  <c r="E261" i="5"/>
  <c r="F529" i="5"/>
  <c r="G371" i="5"/>
  <c r="G370" i="5" s="1"/>
  <c r="G355" i="5" s="1"/>
  <c r="J22" i="5"/>
  <c r="D438" i="5"/>
  <c r="D437" i="5" s="1"/>
  <c r="D436" i="5" s="1"/>
  <c r="J23" i="5"/>
  <c r="D132" i="5"/>
  <c r="D131" i="5" s="1"/>
  <c r="C371" i="5"/>
  <c r="C370" i="5" s="1"/>
  <c r="C355" i="5" s="1"/>
  <c r="G483" i="5"/>
  <c r="G482" i="5" s="1"/>
  <c r="G481" i="5" s="1"/>
  <c r="G54" i="5"/>
  <c r="G53" i="5" s="1"/>
  <c r="G16" i="5" s="1"/>
  <c r="F483" i="5"/>
  <c r="F482" i="5" s="1"/>
  <c r="F481" i="5" s="1"/>
  <c r="J161" i="5"/>
  <c r="D302" i="5"/>
  <c r="D301" i="5" s="1"/>
  <c r="D300" i="5" s="1"/>
  <c r="H88" i="5"/>
  <c r="H87" i="5" s="1"/>
  <c r="H86" i="5" s="1"/>
  <c r="J255" i="5"/>
  <c r="J256" i="5"/>
  <c r="C261" i="5"/>
  <c r="G117" i="5"/>
  <c r="G115" i="5" s="1"/>
  <c r="G114" i="5" s="1"/>
  <c r="G113" i="5" s="1"/>
  <c r="G108" i="5" s="1"/>
  <c r="G107" i="5" s="1"/>
  <c r="G106" i="5" s="1"/>
  <c r="G105" i="5" s="1"/>
  <c r="G104" i="5" s="1"/>
  <c r="F274" i="5"/>
  <c r="F263" i="5" s="1"/>
  <c r="F262" i="5" s="1"/>
  <c r="G261" i="5"/>
  <c r="D483" i="5"/>
  <c r="D482" i="5" s="1"/>
  <c r="D481" i="5" s="1"/>
  <c r="G150" i="5"/>
  <c r="J127" i="5"/>
  <c r="I616" i="5"/>
  <c r="C529" i="5"/>
  <c r="D405" i="5"/>
  <c r="D404" i="5" s="1"/>
  <c r="D403" i="5" s="1"/>
  <c r="J174" i="5"/>
  <c r="J373" i="5"/>
  <c r="D58" i="5"/>
  <c r="D57" i="5" s="1"/>
  <c r="D56" i="5" s="1"/>
  <c r="D55" i="5" s="1"/>
  <c r="D54" i="5" s="1"/>
  <c r="D53" i="5" s="1"/>
  <c r="D16" i="5" s="1"/>
  <c r="C54" i="5"/>
  <c r="C53" i="5" s="1"/>
  <c r="C16" i="5" s="1"/>
  <c r="J144" i="5"/>
  <c r="E54" i="5"/>
  <c r="E53" i="5" s="1"/>
  <c r="E16" i="5" s="1"/>
  <c r="F58" i="5"/>
  <c r="F57" i="5" s="1"/>
  <c r="F56" i="5" s="1"/>
  <c r="F55" i="5" s="1"/>
  <c r="F54" i="5" s="1"/>
  <c r="F53" i="5" s="1"/>
  <c r="F16" i="5" s="1"/>
  <c r="J203" i="5"/>
  <c r="J11" i="2"/>
  <c r="K11" i="2"/>
  <c r="J438" i="5"/>
  <c r="J108" i="5"/>
  <c r="E117" i="5"/>
  <c r="E115" i="5" s="1"/>
  <c r="E114" i="5" s="1"/>
  <c r="E113" i="5" s="1"/>
  <c r="E108" i="5" s="1"/>
  <c r="E107" i="5" s="1"/>
  <c r="E106" i="5" s="1"/>
  <c r="E105" i="5" s="1"/>
  <c r="E104" i="5" s="1"/>
  <c r="F405" i="5"/>
  <c r="F404" i="5" s="1"/>
  <c r="F403" i="5" s="1"/>
  <c r="J494" i="5"/>
  <c r="J188" i="5"/>
  <c r="J187" i="5"/>
  <c r="J26" i="5"/>
  <c r="J25" i="5"/>
  <c r="J509" i="5"/>
  <c r="I12" i="5"/>
  <c r="J563" i="5"/>
  <c r="I570" i="5"/>
  <c r="I569" i="5" s="1"/>
  <c r="F650" i="5"/>
  <c r="F649" i="5" s="1"/>
  <c r="F630" i="5" s="1"/>
  <c r="H302" i="5"/>
  <c r="J21" i="5"/>
  <c r="I20" i="5"/>
  <c r="D650" i="5"/>
  <c r="D649" i="5" s="1"/>
  <c r="D630" i="5" s="1"/>
  <c r="F438" i="5"/>
  <c r="F437" i="5" s="1"/>
  <c r="F436" i="5" s="1"/>
  <c r="J493" i="5"/>
  <c r="F371" i="5"/>
  <c r="F370" i="5" s="1"/>
  <c r="F355" i="5" s="1"/>
  <c r="J90" i="5"/>
  <c r="J564" i="5"/>
  <c r="J510" i="5"/>
  <c r="J483" i="5"/>
  <c r="J120" i="5"/>
  <c r="I119" i="5"/>
  <c r="J106" i="5"/>
  <c r="I105" i="5"/>
  <c r="K66" i="2"/>
  <c r="J66" i="2"/>
  <c r="J436" i="5"/>
  <c r="H166" i="5"/>
  <c r="H165" i="5" s="1"/>
  <c r="H164" i="5" s="1"/>
  <c r="J531" i="5"/>
  <c r="J99" i="5"/>
  <c r="J98" i="5" s="1"/>
  <c r="J107" i="5"/>
  <c r="J437" i="5"/>
  <c r="I581" i="5"/>
  <c r="J406" i="5"/>
  <c r="J532" i="5"/>
  <c r="K37" i="2"/>
  <c r="J37" i="2"/>
  <c r="I165" i="5"/>
  <c r="I651" i="5"/>
  <c r="J525" i="5"/>
  <c r="J524" i="5"/>
  <c r="H152" i="5"/>
  <c r="H151" i="5" s="1"/>
  <c r="J153" i="5"/>
  <c r="J543" i="5"/>
  <c r="I542" i="5"/>
  <c r="I520" i="5"/>
  <c r="I612" i="5"/>
  <c r="J498" i="5"/>
  <c r="J499" i="5"/>
  <c r="J405" i="5"/>
  <c r="J372" i="5"/>
  <c r="J202" i="5"/>
  <c r="J63" i="5"/>
  <c r="H55" i="5"/>
  <c r="J254" i="5"/>
  <c r="I253" i="5"/>
  <c r="J67" i="2"/>
  <c r="D117" i="5" l="1"/>
  <c r="D115" i="5" s="1"/>
  <c r="D114" i="5" s="1"/>
  <c r="D113" i="5" s="1"/>
  <c r="D108" i="5" s="1"/>
  <c r="D107" i="5" s="1"/>
  <c r="D106" i="5" s="1"/>
  <c r="D105" i="5" s="1"/>
  <c r="D104" i="5" s="1"/>
  <c r="F117" i="5"/>
  <c r="F115" i="5" s="1"/>
  <c r="F114" i="5" s="1"/>
  <c r="F113" i="5" s="1"/>
  <c r="F108" i="5" s="1"/>
  <c r="F107" i="5" s="1"/>
  <c r="F106" i="5" s="1"/>
  <c r="F105" i="5" s="1"/>
  <c r="F104" i="5" s="1"/>
  <c r="H132" i="5"/>
  <c r="H131" i="5" s="1"/>
  <c r="J131" i="5" s="1"/>
  <c r="F220" i="5"/>
  <c r="F203" i="5" s="1"/>
  <c r="F202" i="5" s="1"/>
  <c r="F194" i="5" s="1"/>
  <c r="F193" i="5" s="1"/>
  <c r="F177" i="5" s="1"/>
  <c r="F150" i="5"/>
  <c r="J178" i="5"/>
  <c r="D150" i="5"/>
  <c r="J88" i="5"/>
  <c r="F261" i="5"/>
  <c r="J89" i="5"/>
  <c r="D177" i="5"/>
  <c r="D402" i="5"/>
  <c r="C97" i="5"/>
  <c r="C96" i="5" s="1"/>
  <c r="C95" i="5" s="1"/>
  <c r="D261" i="5"/>
  <c r="E260" i="5"/>
  <c r="E259" i="5" s="1"/>
  <c r="E258" i="5" s="1"/>
  <c r="J87" i="5"/>
  <c r="F402" i="5"/>
  <c r="J86" i="5"/>
  <c r="G97" i="5"/>
  <c r="G96" i="5" s="1"/>
  <c r="G95" i="5" s="1"/>
  <c r="E97" i="5"/>
  <c r="E96" i="5" s="1"/>
  <c r="E95" i="5" s="1"/>
  <c r="C260" i="5"/>
  <c r="C259" i="5" s="1"/>
  <c r="C258" i="5" s="1"/>
  <c r="G260" i="5"/>
  <c r="G259" i="5" s="1"/>
  <c r="G258" i="5" s="1"/>
  <c r="J327" i="5"/>
  <c r="J274" i="5"/>
  <c r="J562" i="5"/>
  <c r="J561" i="5"/>
  <c r="J20" i="5"/>
  <c r="I19" i="5"/>
  <c r="H150" i="5"/>
  <c r="J166" i="5"/>
  <c r="J152" i="5"/>
  <c r="J302" i="5"/>
  <c r="H301" i="5"/>
  <c r="J542" i="5"/>
  <c r="I541" i="5"/>
  <c r="J541" i="5" s="1"/>
  <c r="I650" i="5"/>
  <c r="J371" i="5"/>
  <c r="I580" i="5"/>
  <c r="J253" i="5"/>
  <c r="J403" i="5"/>
  <c r="J404" i="5"/>
  <c r="I611" i="5"/>
  <c r="J165" i="5"/>
  <c r="I164" i="5"/>
  <c r="J164" i="5" s="1"/>
  <c r="J318" i="5"/>
  <c r="H193" i="5"/>
  <c r="J195" i="5"/>
  <c r="J57" i="5"/>
  <c r="J482" i="5"/>
  <c r="J481" i="5"/>
  <c r="I519" i="5"/>
  <c r="J105" i="5"/>
  <c r="I104" i="5"/>
  <c r="J104" i="5" s="1"/>
  <c r="J119" i="5"/>
  <c r="I118" i="5"/>
  <c r="J529" i="5"/>
  <c r="J530" i="5"/>
  <c r="J262" i="5"/>
  <c r="J263" i="5"/>
  <c r="I193" i="5"/>
  <c r="J58" i="5"/>
  <c r="J151" i="5"/>
  <c r="H117" i="5" l="1"/>
  <c r="J132" i="5"/>
  <c r="F97" i="5"/>
  <c r="F96" i="5" s="1"/>
  <c r="F95" i="5" s="1"/>
  <c r="D97" i="5"/>
  <c r="D96" i="5" s="1"/>
  <c r="D95" i="5" s="1"/>
  <c r="F260" i="5"/>
  <c r="F259" i="5" s="1"/>
  <c r="F258" i="5" s="1"/>
  <c r="D260" i="5"/>
  <c r="D259" i="5" s="1"/>
  <c r="D258" i="5" s="1"/>
  <c r="I150" i="5"/>
  <c r="J150" i="5" s="1"/>
  <c r="J193" i="5"/>
  <c r="J194" i="5"/>
  <c r="J19" i="5"/>
  <c r="I10" i="5"/>
  <c r="H300" i="5"/>
  <c r="J300" i="5" s="1"/>
  <c r="J301" i="5"/>
  <c r="J177" i="5"/>
  <c r="I649" i="5"/>
  <c r="J317" i="5"/>
  <c r="J118" i="5"/>
  <c r="I117" i="5"/>
  <c r="J252" i="5"/>
  <c r="I251" i="5"/>
  <c r="J251" i="5" s="1"/>
  <c r="I579" i="5"/>
  <c r="J370" i="5"/>
  <c r="J355" i="5"/>
  <c r="J56" i="5"/>
  <c r="J117" i="5" l="1"/>
  <c r="I9" i="5"/>
  <c r="J18" i="5"/>
  <c r="J17" i="5"/>
  <c r="J261" i="5"/>
  <c r="J97" i="5"/>
  <c r="J55" i="5"/>
  <c r="I8" i="5" l="1"/>
  <c r="J260" i="5"/>
  <c r="J95" i="5"/>
  <c r="J96" i="5"/>
  <c r="J54" i="5"/>
  <c r="I7" i="5" l="1"/>
  <c r="J16" i="5"/>
  <c r="J259" i="5"/>
  <c r="J258" i="5"/>
</calcChain>
</file>

<file path=xl/sharedStrings.xml><?xml version="1.0" encoding="utf-8"?>
<sst xmlns="http://schemas.openxmlformats.org/spreadsheetml/2006/main" count="1025" uniqueCount="305">
  <si>
    <t>I. OPĆI DIO</t>
  </si>
  <si>
    <t>A) SAŽETAK RAČUNA PRIHODA I RASHODA</t>
  </si>
  <si>
    <t>EUR/KN*</t>
  </si>
  <si>
    <t>Izvršenje prethodne godine</t>
  </si>
  <si>
    <t>Plan tekuće godine</t>
  </si>
  <si>
    <t>Indeks</t>
  </si>
  <si>
    <t>KN</t>
  </si>
  <si>
    <t>4=3/1*100</t>
  </si>
  <si>
    <t>5=3/2*100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</si>
  <si>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</si>
  <si>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</si>
  <si>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</si>
  <si>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</si>
  <si>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</si>
  <si>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</si>
  <si>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</si>
  <si>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</si>
  <si>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</si>
  <si>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</si>
  <si>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</si>
  <si>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</si>
  <si>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</si>
  <si>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VIŠAK / MANJAK IZ PRETHODNE(IH) GODINE KOJI ĆE SE RASPOREDITI / POKRITI</t>
  </si>
  <si>
    <t>VIŠAK / MANJAK + NETO FINANCIRANJE</t>
  </si>
  <si>
    <r>
      <rPr>
        <b/>
        <i/>
        <sz val="9"/>
        <color rgb="FF000000"/>
        <rFont val="Arial"/>
        <family val="2"/>
        <charset val="238"/>
      </rP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rgb="FF000000"/>
        <rFont val="Arial"/>
        <family val="2"/>
        <charset val="238"/>
      </rPr>
      <t>u kunama i u eurima</t>
    </r>
    <r>
      <rPr>
        <b/>
        <i/>
        <sz val="9"/>
        <color rgb="FF000000"/>
        <rFont val="Arial"/>
        <family val="2"/>
        <charset val="238"/>
      </rPr>
      <t>.</t>
    </r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</si>
  <si>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</si>
  <si>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</si>
  <si>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 xml:space="preserve">A. RAČUN PRIHODA I RASHODA </t>
  </si>
  <si>
    <t>Razred</t>
  </si>
  <si>
    <t>Skupina</t>
  </si>
  <si>
    <t>Izvor</t>
  </si>
  <si>
    <t>Naziv prihoda</t>
  </si>
  <si>
    <t>P</t>
  </si>
  <si>
    <t>kn</t>
  </si>
  <si>
    <t>5=4/2*100</t>
  </si>
  <si>
    <t>6=4/3*100</t>
  </si>
  <si>
    <t>Prihodi poslovanja</t>
  </si>
  <si>
    <t>Pomoći iz inozemstva i od subjekata unutar općeg proračuna</t>
  </si>
  <si>
    <t>5.K.</t>
  </si>
  <si>
    <t>Pomoći</t>
  </si>
  <si>
    <t>6.3.</t>
  </si>
  <si>
    <t>Donacije</t>
  </si>
  <si>
    <t>Prihodi od imovine</t>
  </si>
  <si>
    <t>3.3.</t>
  </si>
  <si>
    <t>Vlastiti prihodi</t>
  </si>
  <si>
    <t>Prihodi od upravnih i administrativnih pristojbi, pristojbi po posebnim propisima i naknada</t>
  </si>
  <si>
    <t>4.L.</t>
  </si>
  <si>
    <t>Prihodi za posebne namjene</t>
  </si>
  <si>
    <t>7.6.</t>
  </si>
  <si>
    <t>Prihodi od nefin.imov.i nadok.šteta s osnov.osig.</t>
  </si>
  <si>
    <t>Prihodi od prodaje proizvoda i robe te pruženih usluga i prihodi od donacija</t>
  </si>
  <si>
    <t>Prihodi iz nadležnog proračuna i od HZZO-a temeljem ugovornih obveza</t>
  </si>
  <si>
    <t>5.Đ.</t>
  </si>
  <si>
    <t>Ministarstvo poljoprivrede - Školska shema</t>
  </si>
  <si>
    <t>4.1.</t>
  </si>
  <si>
    <t>Decentralizirana sredstva-OŠ</t>
  </si>
  <si>
    <t>1.1.</t>
  </si>
  <si>
    <t>Opći prihodi i primici</t>
  </si>
  <si>
    <t>5.T.</t>
  </si>
  <si>
    <t>MZO-EFS III</t>
  </si>
  <si>
    <t>Vlastiti izvori</t>
  </si>
  <si>
    <t>4.F.</t>
  </si>
  <si>
    <t>Naziv rashoda</t>
  </si>
  <si>
    <t>Rashodi poslovanja</t>
  </si>
  <si>
    <t>Rashodi za zaposlene</t>
  </si>
  <si>
    <t>Materijalni rashodi</t>
  </si>
  <si>
    <t>Decentralizirana sredstva</t>
  </si>
  <si>
    <t>Financijski rashodi</t>
  </si>
  <si>
    <t>Naknade građanima i kućanstvima na temelju osiguranja i druge naknade</t>
  </si>
  <si>
    <t>Ostali rashodi</t>
  </si>
  <si>
    <t>Rashodi za nabavu nefinancijske imovine</t>
  </si>
  <si>
    <t>Rashodi za nabavu proizvedene dugotrajne imovine</t>
  </si>
  <si>
    <t>Rashodi za dodatna ulaganja na nefinancijskoj imovini</t>
  </si>
  <si>
    <t>RASHODI PREMA FUNKCIJSKOJ KLASIFIKACIJI</t>
  </si>
  <si>
    <t>BROJČANA OZNAKA I NAZIV</t>
  </si>
  <si>
    <t>Izvršenje 2021.</t>
  </si>
  <si>
    <t>Plan za 2023.</t>
  </si>
  <si>
    <t>UKUPNI RASHODI</t>
  </si>
  <si>
    <t>09 Obrazovanje</t>
  </si>
  <si>
    <t>091 Predškolsko i osnovno obrazovanje</t>
  </si>
  <si>
    <t>096 Dodatne usluge u obrazovanju</t>
  </si>
  <si>
    <t>097 Istraživanje i razvoj obrazovanja</t>
  </si>
  <si>
    <t>098 Usluge u obrazovanju koje nisu drugdje svrstane</t>
  </si>
  <si>
    <t>B. RAČUN FINANCIRANJA</t>
  </si>
  <si>
    <t>Naziv</t>
  </si>
  <si>
    <t>Plan 2022.</t>
  </si>
  <si>
    <t>Projekcija 
za 2024.</t>
  </si>
  <si>
    <t>Projekcija 
za 2025.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</si>
  <si>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</si>
  <si>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</si>
  <si>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</si>
  <si>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</si>
  <si>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</si>
  <si>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II. POSEBNI DIO</t>
  </si>
  <si>
    <t>Šifra</t>
  </si>
  <si>
    <t xml:space="preserve">Naziv </t>
  </si>
  <si>
    <t>eur</t>
  </si>
  <si>
    <t>4=3/2*100</t>
  </si>
  <si>
    <t xml:space="preserve">Glava 003006 </t>
  </si>
  <si>
    <t>Projekti i pogrami EU</t>
  </si>
  <si>
    <t xml:space="preserve">Glavni program P52 </t>
  </si>
  <si>
    <t>Projekti i programi EU</t>
  </si>
  <si>
    <t>PROGRAM 1001</t>
  </si>
  <si>
    <t>POTICANJE KORIŠTENJA SREDSTAVA IZ FONDOVA EU</t>
  </si>
  <si>
    <t>Tekući projekt T100011</t>
  </si>
  <si>
    <t>NOVA ŠKOLSKA SHEMA VOĆA I POVRĆA TE MLIJEKA I MLIJEČNIH PROIZVODA</t>
  </si>
  <si>
    <t>Ministarstvo poljoprivrede</t>
  </si>
  <si>
    <t>RASHODI POSLOVANJA</t>
  </si>
  <si>
    <t>Rashodi za materijal i energiju</t>
  </si>
  <si>
    <t>Materijal i sirovine</t>
  </si>
  <si>
    <t>Glava 004002</t>
  </si>
  <si>
    <t xml:space="preserve"> Osnovno školstvo</t>
  </si>
  <si>
    <t xml:space="preserve">Glavni program P51 </t>
  </si>
  <si>
    <t>Kapitalno ulaganje</t>
  </si>
  <si>
    <t>Kapitalna ulaganja u osnovno školstvo</t>
  </si>
  <si>
    <t>Kapitalni projekt K100109</t>
  </si>
  <si>
    <t>Rekonstrukcija svlačionica i izrada novog sportskog poda</t>
  </si>
  <si>
    <t>Dodatna ulaganja na građevinskim objektima</t>
  </si>
  <si>
    <t xml:space="preserve">Glavni program P15 </t>
  </si>
  <si>
    <t>Minimalni standard u osnovnom školstvu</t>
  </si>
  <si>
    <t>Minimalni standard u osnovnom školstvu - materijalni i financijski rashodi</t>
  </si>
  <si>
    <t>A100001</t>
  </si>
  <si>
    <t>Naknade troškova zaposlenima</t>
  </si>
  <si>
    <t>Službena putovanja</t>
  </si>
  <si>
    <t>Stručno usavršavanje zaposlenika</t>
  </si>
  <si>
    <t>Ostale naknade zaposlenima</t>
  </si>
  <si>
    <t>Uredski mater.i ost.mater.rashodi</t>
  </si>
  <si>
    <t>Energija</t>
  </si>
  <si>
    <t>Sitni inventar i auto-gume</t>
  </si>
  <si>
    <t>Služb.radna i zaštitna odjeća i obuća</t>
  </si>
  <si>
    <t>Rashodi za usluge</t>
  </si>
  <si>
    <t>Usluge telefona,pošte i prijevoza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</si>
  <si>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</si>
  <si>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</si>
  <si>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</si>
  <si>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</si>
  <si>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</si>
  <si>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</si>
  <si>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</si>
  <si>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</si>
  <si>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</si>
  <si>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</si>
  <si>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</t>
  </si>
  <si>
    <t>Naknade i pristojbe</t>
  </si>
  <si>
    <t>Financijski  rashodi</t>
  </si>
  <si>
    <t>Ostali financijski rashodi</t>
  </si>
  <si>
    <t>Bankarske usluge i usluge pl.prometa</t>
  </si>
  <si>
    <t xml:space="preserve">A100002 </t>
  </si>
  <si>
    <t>Tekuće i investicijsko održavanje</t>
  </si>
  <si>
    <t>Mater.i dijelovi za tekuće i invest.održ.</t>
  </si>
  <si>
    <t>Usluge tekućeg i invest.održavanja</t>
  </si>
  <si>
    <t xml:space="preserve">Glava 004004 </t>
  </si>
  <si>
    <t>ŠKOLSTVO-OSTALE DECENTRALIZIRANE FUNKCIJE</t>
  </si>
  <si>
    <t>Glavni program P17</t>
  </si>
  <si>
    <t>Potrebe iznad minimalnog standarda</t>
  </si>
  <si>
    <t>Pojačani standard u školstvu</t>
  </si>
  <si>
    <t xml:space="preserve"> T100003</t>
  </si>
  <si>
    <t>Natjecanja</t>
  </si>
  <si>
    <t>Naknade za rad predstavničkih i izvršnih tijela, povjerenstava i slično</t>
  </si>
  <si>
    <t>T100031</t>
  </si>
  <si>
    <t>Prsten potpore III-pomoćnici u nastavi i stručni komunikacijski posrednici za učenike s teškoćama u razvoju</t>
  </si>
  <si>
    <t>Plaće (Bruto)</t>
  </si>
  <si>
    <t>Plaće za redovan rad</t>
  </si>
  <si>
    <t>Ostali rashodi za zaposlene</t>
  </si>
  <si>
    <t>Doprinosi na plaće</t>
  </si>
  <si>
    <t>Doprinosi za obvezno zdr.osiguranje</t>
  </si>
  <si>
    <t>Naknade za prijevoz, rad na terenu</t>
  </si>
  <si>
    <t xml:space="preserve">T100041 </t>
  </si>
  <si>
    <t>E-tehničar</t>
  </si>
  <si>
    <t xml:space="preserve">T100047 </t>
  </si>
  <si>
    <t>Prsten potpore IV-pomoćnici u nastavi i stručni komunikacijski posrednici za učenike s teškoćama u razvoju</t>
  </si>
  <si>
    <t xml:space="preserve">Program 1002   </t>
  </si>
  <si>
    <t>Oprema škola</t>
  </si>
  <si>
    <t>Rashodi za nabavu proizvedene dugotrajne  imovine</t>
  </si>
  <si>
    <t>Postrojenja i oprema</t>
  </si>
  <si>
    <t>Uredska oprema i namještaj</t>
  </si>
  <si>
    <t xml:space="preserve">Program 1003  </t>
  </si>
  <si>
    <t>Tekuće i investicijsko održavanje u školstvu</t>
  </si>
  <si>
    <t xml:space="preserve">A100001 </t>
  </si>
  <si>
    <t xml:space="preserve">Glava 004008 </t>
  </si>
  <si>
    <t>Osnovne i srednje škole izvan županijskog proračuna</t>
  </si>
  <si>
    <t xml:space="preserve">Glavni program P63 </t>
  </si>
  <si>
    <t>Programi osnovnih škola izvan županijskog proračuna</t>
  </si>
  <si>
    <t xml:space="preserve">Program 1001 </t>
  </si>
  <si>
    <t>A100002</t>
  </si>
  <si>
    <t>Administrativno, tehničko i stručno osoblje</t>
  </si>
  <si>
    <t>Plaće za prekovremeni rad</t>
  </si>
  <si>
    <t>Plaće za posebne uvjete rada</t>
  </si>
  <si>
    <t>Doprinosi za obvezno osiguranje u slučaju nezaposlenosti</t>
  </si>
  <si>
    <t>Troškovi sudskih postupaka</t>
  </si>
  <si>
    <t>Zatezne kamate</t>
  </si>
  <si>
    <t xml:space="preserve"> T100002 </t>
  </si>
  <si>
    <t xml:space="preserve">T100003 </t>
  </si>
  <si>
    <t>Školska kuhinja</t>
  </si>
  <si>
    <t xml:space="preserve">Prihodi za posebne namjene - višak prihoda </t>
  </si>
  <si>
    <t xml:space="preserve">T100004 </t>
  </si>
  <si>
    <t>Školski sportski klub</t>
  </si>
  <si>
    <t xml:space="preserve">T100006 </t>
  </si>
  <si>
    <t>Produženi boravak</t>
  </si>
  <si>
    <t xml:space="preserve">T100008 </t>
  </si>
  <si>
    <t>Učeničke zadruge</t>
  </si>
  <si>
    <t xml:space="preserve">T100012 </t>
  </si>
  <si>
    <t>Komunikacijska oprema</t>
  </si>
  <si>
    <t>Oprema za grijanje, vent.i hlađenje</t>
  </si>
  <si>
    <t>Sportska i glazbena oprema</t>
  </si>
  <si>
    <t>Uređaji, strojevi i oprema za ost.namjene</t>
  </si>
  <si>
    <t>Knjige, umjetnička djela i ostale izložbene vrijednosti</t>
  </si>
  <si>
    <t>Knjige u knjižnicama</t>
  </si>
  <si>
    <t xml:space="preserve">T100020 </t>
  </si>
  <si>
    <t>Financiranje nabave udžbenika u OŠ</t>
  </si>
  <si>
    <t>Ostale naknade građanima i kućanstvima iz proračuna</t>
  </si>
  <si>
    <t>Naknade građanima i kućanstvima u naravi</t>
  </si>
  <si>
    <t>Knjige u knjižnicama, udžbenici</t>
  </si>
  <si>
    <t xml:space="preserve">T100023 </t>
  </si>
  <si>
    <t>Provedba kurikularne reforme</t>
  </si>
  <si>
    <t>T100027</t>
  </si>
  <si>
    <t>Opskrba besplatnim zalihama menstrualnih higijenskih potrepština</t>
  </si>
  <si>
    <t xml:space="preserve">Ostali rashodi  </t>
  </si>
  <si>
    <t>Tekuće donacije</t>
  </si>
  <si>
    <t>Tekuće donacije u naravi</t>
  </si>
  <si>
    <t>Stručna usavršavanja zaposlenika</t>
  </si>
  <si>
    <t>Materijal i dijelovi za tekuće i inv.održavanje</t>
  </si>
  <si>
    <t>Službena radna i zaštitna odjeće i obuća</t>
  </si>
  <si>
    <t>Komnalne usluge</t>
  </si>
  <si>
    <t>Zdravstvene i vetrinarske usluge</t>
  </si>
  <si>
    <t>Članarine i norme</t>
  </si>
  <si>
    <t>Pristojbe i naknade</t>
  </si>
  <si>
    <t>Plaće bruto</t>
  </si>
  <si>
    <t>Doprinosi za obavezno zdr. Osiguranje</t>
  </si>
  <si>
    <t>Doprinosi za obavezno osiguranje</t>
  </si>
  <si>
    <t>Naknada troškova zaposlenika</t>
  </si>
  <si>
    <t>Sitni invetar i auto gume</t>
  </si>
  <si>
    <t>3.3</t>
  </si>
  <si>
    <t>Vlastiti prihodi/plaće</t>
  </si>
  <si>
    <t>Školska shema</t>
  </si>
  <si>
    <t>Ostale naknade građenima i kućanstvima iz proračuna</t>
  </si>
  <si>
    <t>Doprinosi na plaći</t>
  </si>
  <si>
    <t>Doprinosi za obavezno zdr. osiguranje</t>
  </si>
  <si>
    <t>Naknade građanima i kućanstvima</t>
  </si>
  <si>
    <t>T100009</t>
  </si>
  <si>
    <t>Predškola</t>
  </si>
  <si>
    <t>Doprinosi za zdr. Osiguranje</t>
  </si>
  <si>
    <t>Ostale izvanškolske aktivnosti vrt</t>
  </si>
  <si>
    <t>T100010</t>
  </si>
  <si>
    <t>Materijani rashodi</t>
  </si>
  <si>
    <t>T100011</t>
  </si>
  <si>
    <t>Osposobljavanje bez radnog odnosa</t>
  </si>
  <si>
    <t>Pomoći/oprema O</t>
  </si>
  <si>
    <t>Oprema za održavanje i zaštitu</t>
  </si>
  <si>
    <t>Medicinska i laboratorijska oprema</t>
  </si>
  <si>
    <t>Instrumenti, uređaji i strojevi</t>
  </si>
  <si>
    <t>Knjige</t>
  </si>
  <si>
    <t>T1000013</t>
  </si>
  <si>
    <t>Dodatna ulaganja u školstvu</t>
  </si>
  <si>
    <t>T1000014</t>
  </si>
  <si>
    <t>Poslovni objekti</t>
  </si>
  <si>
    <t>Građevinski objekti</t>
  </si>
  <si>
    <t>Kapitalni projekt K100141</t>
  </si>
  <si>
    <t>Projektiranje i dogradnja škole</t>
  </si>
  <si>
    <t>5.</t>
  </si>
  <si>
    <t>Naknada za prijevoz, rad na terenu</t>
  </si>
  <si>
    <t xml:space="preserve">T100002 </t>
  </si>
  <si>
    <t>Pomoći/boravak o</t>
  </si>
  <si>
    <t>Vlastit prihodi</t>
  </si>
  <si>
    <t>6=4/2*100</t>
  </si>
  <si>
    <t>7=4/3*100</t>
  </si>
  <si>
    <t>Prsten potpore VII.-pomoćnici u nastavi i stručni komunikacijski posrednici za učenike s teškoćama u razvoju</t>
  </si>
  <si>
    <t>Postava novog spor. poda</t>
  </si>
  <si>
    <t>POLUGODIŠNJI IZVJEŠTAJ O IZVRŠENJU FINANCIJSKOG PLANA ZA 2026. GODINU</t>
  </si>
  <si>
    <t>Plan za 2026.</t>
  </si>
  <si>
    <t>Izvršenje  01.01.-30.06.2026.</t>
  </si>
  <si>
    <t>T100006</t>
  </si>
  <si>
    <t>Ostale izvanškolske aktivnosti</t>
  </si>
  <si>
    <t>5.6.1</t>
  </si>
  <si>
    <t>5.0.5</t>
  </si>
  <si>
    <t>EUROPSKI SOCIJALNI FOND</t>
  </si>
  <si>
    <t>T100060</t>
  </si>
  <si>
    <t>Pomoćnici u nastavi - Zagrebačka županija</t>
  </si>
  <si>
    <t>Doprinosi za zdr.osiguranje</t>
  </si>
  <si>
    <t>T 1000001</t>
  </si>
  <si>
    <t>Oprema škole</t>
  </si>
  <si>
    <t>T100016</t>
  </si>
  <si>
    <t>Knjige za školsku knjižnicu</t>
  </si>
  <si>
    <t>5.0.A</t>
  </si>
  <si>
    <t xml:space="preserve">T100007 </t>
  </si>
  <si>
    <t>Pomoćnici u nastavi</t>
  </si>
  <si>
    <t>5.2.B</t>
  </si>
  <si>
    <t>Pomoći - grad</t>
  </si>
  <si>
    <t>Pomoći iz državnog proračuna</t>
  </si>
  <si>
    <t xml:space="preserve">T100016 </t>
  </si>
  <si>
    <t>Nabava udžbenika za učenike</t>
  </si>
  <si>
    <t>Vlastiti prihodi - OŠ</t>
  </si>
  <si>
    <t>Međunarodna suradnja</t>
  </si>
  <si>
    <t xml:space="preserve">T100058 </t>
  </si>
  <si>
    <t xml:space="preserve">Kapitalni projekt K100187-postava novog sportskog poda </t>
  </si>
  <si>
    <t>1.3.</t>
  </si>
  <si>
    <t>Opći prihodi i primici-predfinanciranje</t>
  </si>
  <si>
    <t>Rashodi za dodatna ulaganja na građevinskim objektima</t>
  </si>
  <si>
    <t>Kapitalni projekt K100203-OBNOVA KROVA STARE ŠKOLE</t>
  </si>
  <si>
    <t>Dodatna</t>
  </si>
  <si>
    <t>Izvršenje 01.01.-30.06.2026.</t>
  </si>
  <si>
    <t>Izvršenje          01.01.-30.06.2026.</t>
  </si>
  <si>
    <t>MZO</t>
  </si>
  <si>
    <t xml:space="preserve">EFS 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</si>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</sst>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u/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EEBF7"/>
        <bgColor rgb="FFF2F2F2"/>
      </patternFill>
    </fill>
    <fill>
      <patternFill patternType="solid">
        <fgColor rgb="FFD9D9D9"/>
        <bgColor rgb="FFBDD7EE"/>
      </patternFill>
    </fill>
    <fill>
      <patternFill patternType="solid">
        <fgColor rgb="FFF2F2F2"/>
        <bgColor rgb="FFDEEBF7"/>
      </patternFill>
    </fill>
    <fill>
      <patternFill patternType="solid">
        <fgColor rgb="FF385724"/>
        <bgColor rgb="FF333300"/>
      </patternFill>
    </fill>
    <fill>
      <patternFill patternType="solid">
        <fgColor rgb="FF548235"/>
        <bgColor rgb="FF339966"/>
      </patternFill>
    </fill>
    <fill>
      <patternFill patternType="solid">
        <fgColor rgb="FFA9D18E"/>
        <bgColor rgb="FFC5E0B4"/>
      </patternFill>
    </fill>
    <fill>
      <patternFill patternType="solid">
        <fgColor rgb="FFC5E0B4"/>
        <bgColor rgb="FFD9D9D9"/>
      </patternFill>
    </fill>
    <fill>
      <patternFill patternType="solid">
        <fgColor rgb="FFBDD7EE"/>
        <bgColor rgb="FFD9D9D9"/>
      </patternFill>
    </fill>
    <fill>
      <patternFill patternType="solid">
        <fgColor rgb="FFBFBFBF"/>
        <bgColor rgb="FFBDD7E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8" tint="0.59999389629810485"/>
        <b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BDD7EE"/>
      </patternFill>
    </fill>
    <fill>
      <patternFill patternType="solid">
        <fgColor rgb="FFFFFF00"/>
        <bgColor rgb="FFD9D9D9"/>
      </patternFill>
    </fill>
    <fill>
      <patternFill patternType="solid">
        <fgColor theme="9" tint="0.39997558519241921"/>
        <bgColor rgb="FFD9D9D9"/>
      </patternFill>
    </fill>
    <fill>
      <patternFill patternType="solid">
        <fgColor rgb="FFFFFF00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DD7E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339966"/>
      </patternFill>
    </fill>
    <fill>
      <patternFill patternType="solid">
        <fgColor theme="9" tint="-0.249977111117893"/>
        <bgColor rgb="FFC5E0B4"/>
      </patternFill>
    </fill>
    <fill>
      <patternFill patternType="solid">
        <fgColor rgb="FFFF0000"/>
        <bgColor rgb="FF333300"/>
      </patternFill>
    </fill>
    <fill>
      <patternFill patternType="solid">
        <fgColor rgb="FFFF0000"/>
        <bgColor rgb="FF33996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0.39997558519241921"/>
        <bgColor rgb="FFF2F2F2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8" tint="0.59999389629810485"/>
        <bgColor rgb="FFD9D9D9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2F2F2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0" fontId="9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2" xfId="0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/>
    </xf>
    <xf numFmtId="4" fontId="7" fillId="4" borderId="4" xfId="0" applyNumberFormat="1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4" fontId="0" fillId="0" borderId="0" xfId="0" applyNumberFormat="1"/>
    <xf numFmtId="0" fontId="11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4" fontId="7" fillId="2" borderId="5" xfId="0" applyNumberFormat="1" applyFont="1" applyFill="1" applyBorder="1" applyAlignment="1">
      <alignment horizontal="right"/>
    </xf>
    <xf numFmtId="0" fontId="10" fillId="2" borderId="4" xfId="0" applyFont="1" applyFill="1" applyBorder="1" applyAlignment="1">
      <alignment horizontal="left" vertical="center" wrapText="1"/>
    </xf>
    <xf numFmtId="4" fontId="3" fillId="2" borderId="5" xfId="0" applyNumberFormat="1" applyFont="1" applyFill="1" applyBorder="1" applyAlignment="1">
      <alignment horizontal="right"/>
    </xf>
    <xf numFmtId="0" fontId="10" fillId="2" borderId="4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4" fontId="10" fillId="2" borderId="5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/>
    </xf>
    <xf numFmtId="0" fontId="15" fillId="2" borderId="4" xfId="0" applyFont="1" applyFill="1" applyBorder="1" applyAlignment="1">
      <alignment horizontal="left" vertical="center" wrapText="1"/>
    </xf>
    <xf numFmtId="4" fontId="10" fillId="2" borderId="5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4" fontId="7" fillId="7" borderId="5" xfId="0" applyNumberFormat="1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4" fontId="7" fillId="8" borderId="5" xfId="0" applyNumberFormat="1" applyFont="1" applyFill="1" applyBorder="1" applyAlignment="1">
      <alignment horizontal="right"/>
    </xf>
    <xf numFmtId="4" fontId="7" fillId="8" borderId="5" xfId="0" applyNumberFormat="1" applyFont="1" applyFill="1" applyBorder="1" applyAlignment="1">
      <alignment horizontal="right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7" fillId="9" borderId="5" xfId="0" applyFont="1" applyFill="1" applyBorder="1" applyAlignment="1">
      <alignment horizontal="left" vertical="center" wrapText="1"/>
    </xf>
    <xf numFmtId="4" fontId="7" fillId="9" borderId="5" xfId="0" applyNumberFormat="1" applyFont="1" applyFill="1" applyBorder="1" applyAlignment="1">
      <alignment horizontal="right"/>
    </xf>
    <xf numFmtId="4" fontId="7" fillId="9" borderId="5" xfId="0" applyNumberFormat="1" applyFont="1" applyFill="1" applyBorder="1" applyAlignment="1">
      <alignment horizontal="right" vertical="center" wrapText="1"/>
    </xf>
    <xf numFmtId="0" fontId="16" fillId="10" borderId="4" xfId="0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horizontal="left" vertical="center" wrapText="1"/>
    </xf>
    <xf numFmtId="4" fontId="7" fillId="10" borderId="5" xfId="0" applyNumberFormat="1" applyFont="1" applyFill="1" applyBorder="1" applyAlignment="1">
      <alignment horizontal="right"/>
    </xf>
    <xf numFmtId="4" fontId="7" fillId="10" borderId="5" xfId="0" applyNumberFormat="1" applyFont="1" applyFill="1" applyBorder="1" applyAlignment="1">
      <alignment horizontal="right" vertical="center" wrapText="1"/>
    </xf>
    <xf numFmtId="3" fontId="7" fillId="11" borderId="4" xfId="0" applyNumberFormat="1" applyFont="1" applyFill="1" applyBorder="1" applyAlignment="1">
      <alignment horizontal="center"/>
    </xf>
    <xf numFmtId="3" fontId="7" fillId="11" borderId="4" xfId="0" applyNumberFormat="1" applyFont="1" applyFill="1" applyBorder="1" applyAlignment="1">
      <alignment wrapText="1"/>
    </xf>
    <xf numFmtId="4" fontId="7" fillId="11" borderId="5" xfId="0" applyNumberFormat="1" applyFont="1" applyFill="1" applyBorder="1" applyAlignment="1">
      <alignment horizontal="right"/>
    </xf>
    <xf numFmtId="4" fontId="7" fillId="0" borderId="5" xfId="0" applyNumberFormat="1" applyFont="1" applyBorder="1" applyAlignment="1">
      <alignment horizontal="right" vertical="center" wrapText="1"/>
    </xf>
    <xf numFmtId="3" fontId="7" fillId="4" borderId="4" xfId="0" applyNumberFormat="1" applyFont="1" applyFill="1" applyBorder="1" applyAlignment="1">
      <alignment horizontal="center"/>
    </xf>
    <xf numFmtId="3" fontId="7" fillId="4" borderId="4" xfId="0" applyNumberFormat="1" applyFont="1" applyFill="1" applyBorder="1" applyAlignment="1">
      <alignment wrapText="1"/>
    </xf>
    <xf numFmtId="4" fontId="7" fillId="4" borderId="5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4" fontId="7" fillId="6" borderId="5" xfId="0" applyNumberFormat="1" applyFont="1" applyFill="1" applyBorder="1" applyAlignment="1">
      <alignment horizontal="right"/>
    </xf>
    <xf numFmtId="4" fontId="7" fillId="7" borderId="5" xfId="0" applyNumberFormat="1" applyFont="1" applyFill="1" applyBorder="1" applyAlignment="1">
      <alignment horizontal="right"/>
    </xf>
    <xf numFmtId="0" fontId="7" fillId="8" borderId="4" xfId="0" applyFont="1" applyFill="1" applyBorder="1" applyAlignment="1">
      <alignment horizontal="left"/>
    </xf>
    <xf numFmtId="0" fontId="7" fillId="8" borderId="5" xfId="0" applyFont="1" applyFill="1" applyBorder="1" applyAlignment="1">
      <alignment wrapText="1"/>
    </xf>
    <xf numFmtId="0" fontId="7" fillId="9" borderId="4" xfId="0" applyFont="1" applyFill="1" applyBorder="1" applyAlignment="1">
      <alignment horizontal="left" wrapText="1"/>
    </xf>
    <xf numFmtId="0" fontId="7" fillId="9" borderId="5" xfId="0" applyFont="1" applyFill="1" applyBorder="1" applyAlignment="1">
      <alignment wrapText="1"/>
    </xf>
    <xf numFmtId="0" fontId="16" fillId="10" borderId="4" xfId="0" applyFont="1" applyFill="1" applyBorder="1" applyAlignment="1">
      <alignment horizontal="left"/>
    </xf>
    <xf numFmtId="0" fontId="16" fillId="10" borderId="5" xfId="0" applyFont="1" applyFill="1" applyBorder="1" applyAlignment="1">
      <alignment wrapText="1"/>
    </xf>
    <xf numFmtId="0" fontId="7" fillId="11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wrapText="1"/>
    </xf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9" borderId="4" xfId="0" applyFont="1" applyFill="1" applyBorder="1" applyAlignment="1">
      <alignment horizontal="left"/>
    </xf>
    <xf numFmtId="0" fontId="7" fillId="11" borderId="4" xfId="0" applyFont="1" applyFill="1" applyBorder="1" applyAlignment="1">
      <alignment horizontal="left" wrapText="1"/>
    </xf>
    <xf numFmtId="0" fontId="7" fillId="10" borderId="5" xfId="0" applyFont="1" applyFill="1" applyBorder="1" applyAlignment="1">
      <alignment wrapText="1"/>
    </xf>
    <xf numFmtId="3" fontId="7" fillId="9" borderId="4" xfId="0" applyNumberFormat="1" applyFont="1" applyFill="1" applyBorder="1"/>
    <xf numFmtId="0" fontId="7" fillId="9" borderId="4" xfId="0" applyFont="1" applyFill="1" applyBorder="1" applyAlignment="1">
      <alignment vertical="top" wrapText="1"/>
    </xf>
    <xf numFmtId="0" fontId="7" fillId="9" borderId="4" xfId="0" applyFont="1" applyFill="1" applyBorder="1"/>
    <xf numFmtId="0" fontId="7" fillId="9" borderId="5" xfId="0" applyFont="1" applyFill="1" applyBorder="1"/>
    <xf numFmtId="0" fontId="7" fillId="8" borderId="4" xfId="0" applyFont="1" applyFill="1" applyBorder="1" applyAlignment="1">
      <alignment wrapText="1"/>
    </xf>
    <xf numFmtId="3" fontId="7" fillId="9" borderId="4" xfId="0" applyNumberFormat="1" applyFont="1" applyFill="1" applyBorder="1" applyAlignment="1">
      <alignment wrapText="1"/>
    </xf>
    <xf numFmtId="3" fontId="7" fillId="11" borderId="4" xfId="0" applyNumberFormat="1" applyFont="1" applyFill="1" applyBorder="1" applyAlignment="1">
      <alignment horizontal="center" wrapText="1"/>
    </xf>
    <xf numFmtId="0" fontId="16" fillId="10" borderId="4" xfId="0" applyFont="1" applyFill="1" applyBorder="1" applyAlignment="1">
      <alignment horizontal="left" wrapText="1"/>
    </xf>
    <xf numFmtId="0" fontId="16" fillId="10" borderId="4" xfId="0" applyFont="1" applyFill="1" applyBorder="1"/>
    <xf numFmtId="0" fontId="16" fillId="10" borderId="5" xfId="0" applyFont="1" applyFill="1" applyBorder="1"/>
    <xf numFmtId="0" fontId="3" fillId="0" borderId="2" xfId="0" applyFont="1" applyBorder="1" applyAlignment="1">
      <alignment horizontal="center"/>
    </xf>
    <xf numFmtId="4" fontId="7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7" fillId="2" borderId="4" xfId="0" applyNumberFormat="1" applyFont="1" applyFill="1" applyBorder="1" applyAlignment="1">
      <alignment horizontal="right"/>
    </xf>
    <xf numFmtId="3" fontId="16" fillId="10" borderId="5" xfId="0" applyNumberFormat="1" applyFont="1" applyFill="1" applyBorder="1" applyAlignment="1">
      <alignment wrapText="1"/>
    </xf>
    <xf numFmtId="3" fontId="16" fillId="10" borderId="4" xfId="0" applyNumberFormat="1" applyFont="1" applyFill="1" applyBorder="1"/>
    <xf numFmtId="3" fontId="16" fillId="10" borderId="5" xfId="0" applyNumberFormat="1" applyFont="1" applyFill="1" applyBorder="1"/>
    <xf numFmtId="3" fontId="16" fillId="10" borderId="4" xfId="0" applyNumberFormat="1" applyFont="1" applyFill="1" applyBorder="1" applyAlignment="1">
      <alignment horizontal="left"/>
    </xf>
    <xf numFmtId="0" fontId="16" fillId="10" borderId="4" xfId="0" applyFont="1" applyFill="1" applyBorder="1" applyAlignment="1">
      <alignment wrapText="1"/>
    </xf>
    <xf numFmtId="3" fontId="16" fillId="10" borderId="5" xfId="0" applyNumberFormat="1" applyFont="1" applyFill="1" applyBorder="1" applyAlignment="1">
      <alignment horizontal="left" wrapText="1"/>
    </xf>
    <xf numFmtId="1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wrapText="1"/>
    </xf>
    <xf numFmtId="0" fontId="16" fillId="10" borderId="5" xfId="0" applyFont="1" applyFill="1" applyBorder="1" applyAlignment="1">
      <alignment horizontal="left"/>
    </xf>
    <xf numFmtId="0" fontId="16" fillId="10" borderId="4" xfId="0" applyFont="1" applyFill="1" applyBorder="1" applyAlignment="1">
      <alignment vertical="center" wrapText="1"/>
    </xf>
    <xf numFmtId="0" fontId="16" fillId="10" borderId="5" xfId="0" applyFont="1" applyFill="1" applyBorder="1" applyAlignment="1">
      <alignment vertical="center" wrapText="1"/>
    </xf>
    <xf numFmtId="0" fontId="7" fillId="0" borderId="4" xfId="0" applyFont="1" applyBorder="1"/>
    <xf numFmtId="4" fontId="7" fillId="12" borderId="5" xfId="0" applyNumberFormat="1" applyFont="1" applyFill="1" applyBorder="1" applyAlignment="1">
      <alignment horizontal="right" vertical="center" wrapText="1"/>
    </xf>
    <xf numFmtId="4" fontId="7" fillId="13" borderId="4" xfId="0" applyNumberFormat="1" applyFont="1" applyFill="1" applyBorder="1" applyAlignment="1">
      <alignment horizontal="right"/>
    </xf>
    <xf numFmtId="4" fontId="3" fillId="14" borderId="5" xfId="0" applyNumberFormat="1" applyFont="1" applyFill="1" applyBorder="1" applyAlignment="1">
      <alignment horizontal="right"/>
    </xf>
    <xf numFmtId="4" fontId="3" fillId="14" borderId="4" xfId="0" applyNumberFormat="1" applyFont="1" applyFill="1" applyBorder="1" applyAlignment="1">
      <alignment horizontal="right"/>
    </xf>
    <xf numFmtId="4" fontId="7" fillId="15" borderId="4" xfId="0" applyNumberFormat="1" applyFont="1" applyFill="1" applyBorder="1" applyAlignment="1">
      <alignment horizontal="right"/>
    </xf>
    <xf numFmtId="4" fontId="7" fillId="16" borderId="5" xfId="0" applyNumberFormat="1" applyFont="1" applyFill="1" applyBorder="1" applyAlignment="1">
      <alignment horizontal="right" vertical="center" wrapText="1"/>
    </xf>
    <xf numFmtId="4" fontId="7" fillId="17" borderId="4" xfId="0" applyNumberFormat="1" applyFont="1" applyFill="1" applyBorder="1" applyAlignment="1">
      <alignment horizontal="right"/>
    </xf>
    <xf numFmtId="4" fontId="7" fillId="18" borderId="5" xfId="0" applyNumberFormat="1" applyFont="1" applyFill="1" applyBorder="1" applyAlignment="1">
      <alignment horizontal="right" vertical="center" wrapText="1"/>
    </xf>
    <xf numFmtId="4" fontId="7" fillId="19" borderId="5" xfId="0" applyNumberFormat="1" applyFont="1" applyFill="1" applyBorder="1" applyAlignment="1">
      <alignment horizontal="right"/>
    </xf>
    <xf numFmtId="4" fontId="7" fillId="19" borderId="5" xfId="0" applyNumberFormat="1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0" borderId="4" xfId="0" applyFont="1" applyFill="1" applyBorder="1" applyAlignment="1">
      <alignment horizontal="center"/>
    </xf>
    <xf numFmtId="0" fontId="7" fillId="20" borderId="4" xfId="0" applyFont="1" applyFill="1" applyBorder="1" applyAlignment="1">
      <alignment horizontal="left" wrapText="1"/>
    </xf>
    <xf numFmtId="4" fontId="7" fillId="20" borderId="5" xfId="0" applyNumberFormat="1" applyFont="1" applyFill="1" applyBorder="1" applyAlignment="1">
      <alignment horizontal="right"/>
    </xf>
    <xf numFmtId="4" fontId="7" fillId="21" borderId="5" xfId="0" applyNumberFormat="1" applyFont="1" applyFill="1" applyBorder="1" applyAlignment="1">
      <alignment horizontal="right" vertical="center" wrapText="1"/>
    </xf>
    <xf numFmtId="0" fontId="3" fillId="20" borderId="4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left" wrapText="1"/>
    </xf>
    <xf numFmtId="49" fontId="16" fillId="10" borderId="4" xfId="0" applyNumberFormat="1" applyFont="1" applyFill="1" applyBorder="1" applyAlignment="1"/>
    <xf numFmtId="3" fontId="7" fillId="20" borderId="4" xfId="0" applyNumberFormat="1" applyFont="1" applyFill="1" applyBorder="1" applyAlignment="1">
      <alignment horizontal="center"/>
    </xf>
    <xf numFmtId="3" fontId="7" fillId="20" borderId="4" xfId="0" applyNumberFormat="1" applyFont="1" applyFill="1" applyBorder="1" applyAlignment="1">
      <alignment wrapText="1"/>
    </xf>
    <xf numFmtId="0" fontId="17" fillId="2" borderId="4" xfId="0" applyFont="1" applyFill="1" applyBorder="1" applyAlignment="1">
      <alignment horizontal="left" vertical="center"/>
    </xf>
    <xf numFmtId="4" fontId="9" fillId="2" borderId="5" xfId="0" applyNumberFormat="1" applyFont="1" applyFill="1" applyBorder="1" applyAlignment="1">
      <alignment horizontal="right" vertical="center"/>
    </xf>
    <xf numFmtId="0" fontId="17" fillId="2" borderId="4" xfId="0" applyFont="1" applyFill="1" applyBorder="1" applyAlignment="1">
      <alignment horizontal="left" vertical="center" wrapText="1"/>
    </xf>
    <xf numFmtId="0" fontId="7" fillId="22" borderId="4" xfId="0" applyFont="1" applyFill="1" applyBorder="1" applyAlignment="1">
      <alignment horizontal="center"/>
    </xf>
    <xf numFmtId="4" fontId="3" fillId="20" borderId="5" xfId="0" applyNumberFormat="1" applyFont="1" applyFill="1" applyBorder="1" applyAlignment="1">
      <alignment horizontal="right"/>
    </xf>
    <xf numFmtId="4" fontId="3" fillId="11" borderId="5" xfId="0" applyNumberFormat="1" applyFont="1" applyFill="1" applyBorder="1" applyAlignment="1">
      <alignment horizontal="right"/>
    </xf>
    <xf numFmtId="0" fontId="3" fillId="20" borderId="4" xfId="0" applyNumberFormat="1" applyFont="1" applyFill="1" applyBorder="1" applyAlignment="1">
      <alignment horizontal="center"/>
    </xf>
    <xf numFmtId="49" fontId="3" fillId="20" borderId="4" xfId="0" applyNumberFormat="1" applyFont="1" applyFill="1" applyBorder="1" applyAlignment="1">
      <alignment horizontal="center"/>
    </xf>
    <xf numFmtId="3" fontId="3" fillId="20" borderId="4" xfId="0" applyNumberFormat="1" applyFont="1" applyFill="1" applyBorder="1" applyAlignment="1">
      <alignment wrapText="1"/>
    </xf>
    <xf numFmtId="0" fontId="7" fillId="20" borderId="4" xfId="0" applyFont="1" applyFill="1" applyBorder="1" applyAlignment="1">
      <alignment wrapText="1"/>
    </xf>
    <xf numFmtId="0" fontId="3" fillId="20" borderId="4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4" fontId="3" fillId="10" borderId="5" xfId="0" applyNumberFormat="1" applyFont="1" applyFill="1" applyBorder="1" applyAlignment="1">
      <alignment horizontal="right"/>
    </xf>
    <xf numFmtId="0" fontId="7" fillId="12" borderId="4" xfId="0" applyFont="1" applyFill="1" applyBorder="1" applyAlignment="1">
      <alignment horizontal="center"/>
    </xf>
    <xf numFmtId="0" fontId="7" fillId="12" borderId="5" xfId="0" applyFont="1" applyFill="1" applyBorder="1" applyAlignment="1">
      <alignment wrapText="1"/>
    </xf>
    <xf numFmtId="4" fontId="7" fillId="13" borderId="5" xfId="0" applyNumberFormat="1" applyFont="1" applyFill="1" applyBorder="1" applyAlignment="1">
      <alignment horizontal="right"/>
    </xf>
    <xf numFmtId="4" fontId="3" fillId="13" borderId="5" xfId="0" applyNumberFormat="1" applyFont="1" applyFill="1" applyBorder="1" applyAlignment="1">
      <alignment horizontal="right"/>
    </xf>
    <xf numFmtId="4" fontId="7" fillId="23" borderId="5" xfId="0" applyNumberFormat="1" applyFont="1" applyFill="1" applyBorder="1" applyAlignment="1">
      <alignment horizontal="right"/>
    </xf>
    <xf numFmtId="4" fontId="7" fillId="23" borderId="5" xfId="0" applyNumberFormat="1" applyFont="1" applyFill="1" applyBorder="1" applyAlignment="1">
      <alignment horizontal="right" vertical="center" wrapText="1"/>
    </xf>
    <xf numFmtId="0" fontId="7" fillId="23" borderId="4" xfId="0" applyFont="1" applyFill="1" applyBorder="1" applyAlignment="1">
      <alignment wrapText="1"/>
    </xf>
    <xf numFmtId="0" fontId="7" fillId="23" borderId="5" xfId="0" applyFont="1" applyFill="1" applyBorder="1" applyAlignment="1">
      <alignment wrapText="1"/>
    </xf>
    <xf numFmtId="0" fontId="7" fillId="24" borderId="4" xfId="0" applyFont="1" applyFill="1" applyBorder="1" applyAlignment="1">
      <alignment wrapText="1"/>
    </xf>
    <xf numFmtId="0" fontId="7" fillId="24" borderId="5" xfId="0" applyFont="1" applyFill="1" applyBorder="1" applyAlignment="1">
      <alignment wrapText="1"/>
    </xf>
    <xf numFmtId="4" fontId="7" fillId="24" borderId="5" xfId="0" applyNumberFormat="1" applyFont="1" applyFill="1" applyBorder="1" applyAlignment="1">
      <alignment horizontal="right"/>
    </xf>
    <xf numFmtId="4" fontId="7" fillId="24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/>
    </xf>
    <xf numFmtId="0" fontId="7" fillId="25" borderId="4" xfId="0" applyFont="1" applyFill="1" applyBorder="1" applyAlignment="1">
      <alignment wrapText="1"/>
    </xf>
    <xf numFmtId="4" fontId="7" fillId="25" borderId="5" xfId="0" applyNumberFormat="1" applyFont="1" applyFill="1" applyBorder="1" applyAlignment="1">
      <alignment horizontal="right"/>
    </xf>
    <xf numFmtId="4" fontId="7" fillId="26" borderId="5" xfId="0" applyNumberFormat="1" applyFont="1" applyFill="1" applyBorder="1" applyAlignment="1">
      <alignment horizontal="right" vertical="center" wrapText="1"/>
    </xf>
    <xf numFmtId="0" fontId="7" fillId="27" borderId="4" xfId="0" applyFont="1" applyFill="1" applyBorder="1" applyAlignment="1">
      <alignment horizontal="center"/>
    </xf>
    <xf numFmtId="0" fontId="7" fillId="27" borderId="4" xfId="0" applyFont="1" applyFill="1" applyBorder="1" applyAlignment="1">
      <alignment wrapText="1"/>
    </xf>
    <xf numFmtId="4" fontId="7" fillId="27" borderId="5" xfId="0" applyNumberFormat="1" applyFont="1" applyFill="1" applyBorder="1" applyAlignment="1">
      <alignment horizontal="right"/>
    </xf>
    <xf numFmtId="4" fontId="7" fillId="28" borderId="5" xfId="0" applyNumberFormat="1" applyFont="1" applyFill="1" applyBorder="1" applyAlignment="1">
      <alignment horizontal="right" vertical="center" wrapText="1"/>
    </xf>
    <xf numFmtId="4" fontId="3" fillId="15" borderId="5" xfId="0" applyNumberFormat="1" applyFont="1" applyFill="1" applyBorder="1" applyAlignment="1">
      <alignment horizontal="right"/>
    </xf>
    <xf numFmtId="0" fontId="7" fillId="16" borderId="5" xfId="0" applyFont="1" applyFill="1" applyBorder="1" applyAlignment="1">
      <alignment wrapText="1"/>
    </xf>
    <xf numFmtId="0" fontId="7" fillId="16" borderId="4" xfId="0" applyFont="1" applyFill="1" applyBorder="1" applyAlignment="1">
      <alignment horizontal="left"/>
    </xf>
    <xf numFmtId="0" fontId="3" fillId="18" borderId="5" xfId="0" applyFont="1" applyFill="1" applyBorder="1" applyAlignment="1">
      <alignment wrapText="1"/>
    </xf>
    <xf numFmtId="4" fontId="3" fillId="17" borderId="5" xfId="0" applyNumberFormat="1" applyFont="1" applyFill="1" applyBorder="1" applyAlignment="1">
      <alignment horizontal="right"/>
    </xf>
    <xf numFmtId="0" fontId="7" fillId="18" borderId="4" xfId="0" applyFont="1" applyFill="1" applyBorder="1" applyAlignment="1">
      <alignment horizontal="center"/>
    </xf>
    <xf numFmtId="0" fontId="7" fillId="0" borderId="5" xfId="0" applyFont="1" applyBorder="1" applyAlignment="1">
      <alignment wrapText="1"/>
    </xf>
    <xf numFmtId="4" fontId="7" fillId="15" borderId="5" xfId="0" applyNumberFormat="1" applyFont="1" applyFill="1" applyBorder="1" applyAlignment="1">
      <alignment horizontal="right"/>
    </xf>
    <xf numFmtId="4" fontId="7" fillId="17" borderId="5" xfId="0" applyNumberFormat="1" applyFont="1" applyFill="1" applyBorder="1" applyAlignment="1">
      <alignment horizontal="right"/>
    </xf>
    <xf numFmtId="0" fontId="7" fillId="23" borderId="4" xfId="0" applyFont="1" applyFill="1" applyBorder="1" applyAlignment="1">
      <alignment horizontal="left"/>
    </xf>
    <xf numFmtId="0" fontId="7" fillId="23" borderId="4" xfId="0" applyFont="1" applyFill="1" applyBorder="1" applyAlignment="1">
      <alignment horizontal="left" wrapText="1"/>
    </xf>
    <xf numFmtId="3" fontId="7" fillId="23" borderId="4" xfId="0" applyNumberFormat="1" applyFont="1" applyFill="1" applyBorder="1"/>
    <xf numFmtId="3" fontId="7" fillId="23" borderId="5" xfId="0" applyNumberFormat="1" applyFont="1" applyFill="1" applyBorder="1"/>
    <xf numFmtId="0" fontId="7" fillId="23" borderId="4" xfId="0" applyFont="1" applyFill="1" applyBorder="1"/>
    <xf numFmtId="0" fontId="7" fillId="23" borderId="5" xfId="0" applyFont="1" applyFill="1" applyBorder="1"/>
    <xf numFmtId="0" fontId="7" fillId="26" borderId="5" xfId="0" applyFont="1" applyFill="1" applyBorder="1" applyAlignment="1">
      <alignment wrapText="1"/>
    </xf>
    <xf numFmtId="4" fontId="7" fillId="29" borderId="5" xfId="0" applyNumberFormat="1" applyFont="1" applyFill="1" applyBorder="1" applyAlignment="1">
      <alignment horizontal="right"/>
    </xf>
    <xf numFmtId="4" fontId="3" fillId="29" borderId="5" xfId="0" applyNumberFormat="1" applyFont="1" applyFill="1" applyBorder="1" applyAlignment="1">
      <alignment horizontal="right"/>
    </xf>
    <xf numFmtId="0" fontId="7" fillId="26" borderId="4" xfId="0" applyFont="1" applyFill="1" applyBorder="1" applyAlignment="1">
      <alignment wrapText="1"/>
    </xf>
    <xf numFmtId="4" fontId="7" fillId="29" borderId="4" xfId="0" applyNumberFormat="1" applyFont="1" applyFill="1" applyBorder="1" applyAlignment="1">
      <alignment horizontal="right"/>
    </xf>
    <xf numFmtId="0" fontId="7" fillId="30" borderId="4" xfId="0" applyFont="1" applyFill="1" applyBorder="1"/>
    <xf numFmtId="0" fontId="7" fillId="30" borderId="5" xfId="0" applyFont="1" applyFill="1" applyBorder="1"/>
    <xf numFmtId="4" fontId="7" fillId="30" borderId="5" xfId="0" applyNumberFormat="1" applyFont="1" applyFill="1" applyBorder="1" applyAlignment="1">
      <alignment horizontal="right" vertical="center" wrapText="1"/>
    </xf>
    <xf numFmtId="4" fontId="7" fillId="30" borderId="5" xfId="0" applyNumberFormat="1" applyFont="1" applyFill="1" applyBorder="1" applyAlignment="1">
      <alignment horizontal="right"/>
    </xf>
    <xf numFmtId="0" fontId="7" fillId="30" borderId="4" xfId="0" applyFont="1" applyFill="1" applyBorder="1" applyAlignment="1">
      <alignment wrapText="1"/>
    </xf>
    <xf numFmtId="0" fontId="7" fillId="30" borderId="5" xfId="0" applyFont="1" applyFill="1" applyBorder="1" applyAlignment="1">
      <alignment wrapText="1"/>
    </xf>
    <xf numFmtId="0" fontId="7" fillId="24" borderId="4" xfId="0" applyFont="1" applyFill="1" applyBorder="1" applyAlignment="1">
      <alignment horizontal="left"/>
    </xf>
    <xf numFmtId="0" fontId="7" fillId="24" borderId="4" xfId="0" applyFont="1" applyFill="1" applyBorder="1" applyAlignment="1">
      <alignment horizontal="left" wrapText="1"/>
    </xf>
    <xf numFmtId="0" fontId="7" fillId="31" borderId="4" xfId="0" applyFont="1" applyFill="1" applyBorder="1" applyAlignment="1">
      <alignment wrapText="1"/>
    </xf>
    <xf numFmtId="4" fontId="7" fillId="31" borderId="5" xfId="0" applyNumberFormat="1" applyFont="1" applyFill="1" applyBorder="1" applyAlignment="1">
      <alignment horizontal="right"/>
    </xf>
    <xf numFmtId="4" fontId="7" fillId="31" borderId="5" xfId="0" applyNumberFormat="1" applyFont="1" applyFill="1" applyBorder="1" applyAlignment="1">
      <alignment horizontal="right" vertical="center" wrapText="1"/>
    </xf>
    <xf numFmtId="0" fontId="7" fillId="32" borderId="4" xfId="0" applyFont="1" applyFill="1" applyBorder="1"/>
    <xf numFmtId="0" fontId="7" fillId="32" borderId="5" xfId="0" applyFont="1" applyFill="1" applyBorder="1"/>
    <xf numFmtId="4" fontId="7" fillId="32" borderId="5" xfId="0" applyNumberFormat="1" applyFont="1" applyFill="1" applyBorder="1" applyAlignment="1">
      <alignment horizontal="right" vertical="center" wrapText="1"/>
    </xf>
    <xf numFmtId="0" fontId="7" fillId="32" borderId="2" xfId="0" applyFont="1" applyFill="1" applyBorder="1"/>
    <xf numFmtId="4" fontId="7" fillId="32" borderId="5" xfId="0" applyNumberFormat="1" applyFont="1" applyFill="1" applyBorder="1" applyAlignment="1">
      <alignment horizontal="right"/>
    </xf>
    <xf numFmtId="0" fontId="7" fillId="32" borderId="4" xfId="0" applyFont="1" applyFill="1" applyBorder="1" applyAlignment="1">
      <alignment wrapText="1"/>
    </xf>
    <xf numFmtId="0" fontId="7" fillId="32" borderId="5" xfId="0" applyFont="1" applyFill="1" applyBorder="1" applyAlignment="1">
      <alignment wrapText="1"/>
    </xf>
    <xf numFmtId="0" fontId="7" fillId="33" borderId="4" xfId="0" applyFont="1" applyFill="1" applyBorder="1" applyAlignment="1">
      <alignment wrapText="1"/>
    </xf>
    <xf numFmtId="4" fontId="7" fillId="33" borderId="5" xfId="0" applyNumberFormat="1" applyFont="1" applyFill="1" applyBorder="1" applyAlignment="1">
      <alignment horizontal="right"/>
    </xf>
    <xf numFmtId="4" fontId="7" fillId="33" borderId="5" xfId="0" applyNumberFormat="1" applyFont="1" applyFill="1" applyBorder="1" applyAlignment="1">
      <alignment horizontal="right"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0" fontId="7" fillId="16" borderId="4" xfId="0" applyFont="1" applyFill="1" applyBorder="1" applyAlignment="1">
      <alignment wrapText="1"/>
    </xf>
    <xf numFmtId="0" fontId="16" fillId="16" borderId="4" xfId="0" applyFont="1" applyFill="1" applyBorder="1" applyAlignment="1">
      <alignment horizontal="left"/>
    </xf>
    <xf numFmtId="4" fontId="7" fillId="35" borderId="5" xfId="0" applyNumberFormat="1" applyFont="1" applyFill="1" applyBorder="1" applyAlignment="1">
      <alignment horizontal="right" vertical="center" wrapText="1"/>
    </xf>
    <xf numFmtId="4" fontId="7" fillId="37" borderId="5" xfId="0" applyNumberFormat="1" applyFont="1" applyFill="1" applyBorder="1" applyAlignment="1">
      <alignment horizontal="right" vertical="center" wrapText="1"/>
    </xf>
    <xf numFmtId="0" fontId="7" fillId="34" borderId="4" xfId="0" applyFont="1" applyFill="1" applyBorder="1" applyAlignment="1">
      <alignment horizontal="center"/>
    </xf>
    <xf numFmtId="49" fontId="15" fillId="2" borderId="4" xfId="0" applyNumberFormat="1" applyFont="1" applyFill="1" applyBorder="1" applyAlignment="1">
      <alignment horizontal="left" vertical="center"/>
    </xf>
    <xf numFmtId="0" fontId="7" fillId="28" borderId="4" xfId="0" applyFont="1" applyFill="1" applyBorder="1" applyAlignment="1">
      <alignment horizontal="center" wrapText="1"/>
    </xf>
    <xf numFmtId="4" fontId="7" fillId="39" borderId="5" xfId="0" applyNumberFormat="1" applyFont="1" applyFill="1" applyBorder="1" applyAlignment="1">
      <alignment horizontal="right"/>
    </xf>
    <xf numFmtId="0" fontId="7" fillId="28" borderId="4" xfId="0" applyFont="1" applyFill="1" applyBorder="1" applyAlignment="1">
      <alignment wrapText="1"/>
    </xf>
    <xf numFmtId="2" fontId="7" fillId="28" borderId="5" xfId="0" applyNumberFormat="1" applyFont="1" applyFill="1" applyBorder="1" applyAlignment="1">
      <alignment horizontal="right" wrapText="1"/>
    </xf>
    <xf numFmtId="4" fontId="7" fillId="9" borderId="5" xfId="0" applyNumberFormat="1" applyFont="1" applyFill="1" applyBorder="1" applyAlignment="1">
      <alignment horizontal="right" wrapText="1"/>
    </xf>
    <xf numFmtId="16" fontId="15" fillId="2" borderId="4" xfId="0" applyNumberFormat="1" applyFont="1" applyFill="1" applyBorder="1" applyAlignment="1">
      <alignment horizontal="left" vertical="center"/>
    </xf>
    <xf numFmtId="0" fontId="7" fillId="37" borderId="4" xfId="0" applyFont="1" applyFill="1" applyBorder="1" applyAlignment="1">
      <alignment horizontal="left"/>
    </xf>
    <xf numFmtId="0" fontId="7" fillId="37" borderId="4" xfId="0" applyFont="1" applyFill="1" applyBorder="1" applyAlignment="1">
      <alignment wrapText="1"/>
    </xf>
    <xf numFmtId="0" fontId="7" fillId="37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" fontId="3" fillId="15" borderId="4" xfId="0" applyNumberFormat="1" applyFont="1" applyFill="1" applyBorder="1" applyAlignment="1">
      <alignment horizontal="right"/>
    </xf>
    <xf numFmtId="0" fontId="16" fillId="16" borderId="4" xfId="0" applyFont="1" applyFill="1" applyBorder="1" applyAlignment="1">
      <alignment horizontal="left" vertical="center"/>
    </xf>
    <xf numFmtId="4" fontId="7" fillId="14" borderId="4" xfId="0" applyNumberFormat="1" applyFont="1" applyFill="1" applyBorder="1" applyAlignment="1">
      <alignment horizontal="right"/>
    </xf>
    <xf numFmtId="49" fontId="16" fillId="16" borderId="4" xfId="0" applyNumberFormat="1" applyFont="1" applyFill="1" applyBorder="1" applyAlignment="1">
      <alignment horizontal="left" vertical="center"/>
    </xf>
    <xf numFmtId="0" fontId="16" fillId="16" borderId="4" xfId="0" applyFont="1" applyFill="1" applyBorder="1" applyAlignment="1">
      <alignment wrapText="1"/>
    </xf>
    <xf numFmtId="4" fontId="3" fillId="13" borderId="4" xfId="0" applyNumberFormat="1" applyFont="1" applyFill="1" applyBorder="1" applyAlignment="1">
      <alignment horizontal="right"/>
    </xf>
    <xf numFmtId="4" fontId="3" fillId="17" borderId="4" xfId="0" applyNumberFormat="1" applyFont="1" applyFill="1" applyBorder="1" applyAlignment="1">
      <alignment horizontal="right"/>
    </xf>
    <xf numFmtId="4" fontId="7" fillId="40" borderId="5" xfId="0" applyNumberFormat="1" applyFont="1" applyFill="1" applyBorder="1" applyAlignment="1">
      <alignment horizontal="right" wrapText="1"/>
    </xf>
    <xf numFmtId="4" fontId="7" fillId="41" borderId="5" xfId="0" applyNumberFormat="1" applyFont="1" applyFill="1" applyBorder="1" applyAlignment="1">
      <alignment horizontal="right" wrapText="1"/>
    </xf>
    <xf numFmtId="4" fontId="7" fillId="42" borderId="5" xfId="0" applyNumberFormat="1" applyFont="1" applyFill="1" applyBorder="1" applyAlignment="1">
      <alignment horizontal="right"/>
    </xf>
    <xf numFmtId="4" fontId="7" fillId="42" borderId="5" xfId="0" applyNumberFormat="1" applyFont="1" applyFill="1" applyBorder="1" applyAlignment="1">
      <alignment horizontal="right" wrapText="1"/>
    </xf>
    <xf numFmtId="4" fontId="7" fillId="19" borderId="5" xfId="0" applyNumberFormat="1" applyFont="1" applyFill="1" applyBorder="1" applyAlignment="1">
      <alignment horizontal="right" wrapText="1"/>
    </xf>
    <xf numFmtId="4" fontId="7" fillId="40" borderId="5" xfId="0" applyNumberFormat="1" applyFont="1" applyFill="1" applyBorder="1" applyAlignment="1">
      <alignment horizontal="right"/>
    </xf>
    <xf numFmtId="0" fontId="7" fillId="35" borderId="4" xfId="0" applyFont="1" applyFill="1" applyBorder="1" applyAlignment="1">
      <alignment horizontal="center"/>
    </xf>
    <xf numFmtId="0" fontId="7" fillId="35" borderId="4" xfId="0" applyFont="1" applyFill="1" applyBorder="1" applyAlignment="1">
      <alignment wrapText="1"/>
    </xf>
    <xf numFmtId="4" fontId="7" fillId="36" borderId="4" xfId="0" applyNumberFormat="1" applyFont="1" applyFill="1" applyBorder="1" applyAlignment="1">
      <alignment horizontal="right"/>
    </xf>
    <xf numFmtId="4" fontId="7" fillId="14" borderId="5" xfId="0" applyNumberFormat="1" applyFont="1" applyFill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4" fontId="3" fillId="0" borderId="4" xfId="0" applyNumberFormat="1" applyFont="1" applyFill="1" applyBorder="1" applyAlignment="1">
      <alignment horizontal="right"/>
    </xf>
    <xf numFmtId="4" fontId="7" fillId="0" borderId="5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7" fillId="43" borderId="4" xfId="0" applyFont="1" applyFill="1" applyBorder="1" applyAlignment="1">
      <alignment horizontal="center" vertical="center"/>
    </xf>
    <xf numFmtId="0" fontId="7" fillId="43" borderId="5" xfId="0" applyFont="1" applyFill="1" applyBorder="1" applyAlignment="1">
      <alignment wrapText="1"/>
    </xf>
    <xf numFmtId="4" fontId="3" fillId="44" borderId="5" xfId="0" applyNumberFormat="1" applyFont="1" applyFill="1" applyBorder="1" applyAlignment="1">
      <alignment horizontal="right"/>
    </xf>
    <xf numFmtId="4" fontId="3" fillId="44" borderId="4" xfId="0" applyNumberFormat="1" applyFont="1" applyFill="1" applyBorder="1" applyAlignment="1">
      <alignment horizontal="right"/>
    </xf>
    <xf numFmtId="4" fontId="7" fillId="43" borderId="5" xfId="0" applyNumberFormat="1" applyFont="1" applyFill="1" applyBorder="1" applyAlignment="1">
      <alignment horizontal="right"/>
    </xf>
    <xf numFmtId="4" fontId="7" fillId="44" borderId="4" xfId="0" applyNumberFormat="1" applyFont="1" applyFill="1" applyBorder="1" applyAlignment="1">
      <alignment horizontal="right"/>
    </xf>
    <xf numFmtId="0" fontId="7" fillId="19" borderId="4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wrapText="1"/>
    </xf>
    <xf numFmtId="0" fontId="7" fillId="40" borderId="4" xfId="0" applyFont="1" applyFill="1" applyBorder="1" applyAlignment="1">
      <alignment horizontal="center" vertical="center"/>
    </xf>
    <xf numFmtId="0" fontId="7" fillId="40" borderId="5" xfId="0" applyFont="1" applyFill="1" applyBorder="1" applyAlignment="1">
      <alignment wrapText="1"/>
    </xf>
    <xf numFmtId="4" fontId="7" fillId="45" borderId="5" xfId="0" applyNumberFormat="1" applyFont="1" applyFill="1" applyBorder="1" applyAlignment="1">
      <alignment horizontal="right" vertical="center" wrapText="1"/>
    </xf>
    <xf numFmtId="0" fontId="7" fillId="34" borderId="4" xfId="0" applyFont="1" applyFill="1" applyBorder="1" applyAlignment="1">
      <alignment wrapText="1"/>
    </xf>
    <xf numFmtId="4" fontId="7" fillId="38" borderId="4" xfId="0" applyNumberFormat="1" applyFont="1" applyFill="1" applyBorder="1" applyAlignment="1">
      <alignment horizontal="right"/>
    </xf>
    <xf numFmtId="0" fontId="7" fillId="12" borderId="4" xfId="0" applyFont="1" applyFill="1" applyBorder="1" applyAlignment="1">
      <alignment wrapText="1"/>
    </xf>
    <xf numFmtId="0" fontId="7" fillId="18" borderId="4" xfId="0" applyFont="1" applyFill="1" applyBorder="1" applyAlignment="1">
      <alignment wrapText="1"/>
    </xf>
    <xf numFmtId="4" fontId="7" fillId="14" borderId="5" xfId="0" applyNumberFormat="1" applyFont="1" applyFill="1" applyBorder="1" applyAlignment="1">
      <alignment horizontal="right" vertical="center"/>
    </xf>
    <xf numFmtId="0" fontId="7" fillId="37" borderId="4" xfId="0" applyFont="1" applyFill="1" applyBorder="1" applyAlignment="1">
      <alignment horizontal="left" vertical="center"/>
    </xf>
    <xf numFmtId="0" fontId="16" fillId="16" borderId="5" xfId="0" applyFont="1" applyFill="1" applyBorder="1" applyAlignment="1">
      <alignment wrapText="1"/>
    </xf>
    <xf numFmtId="0" fontId="7" fillId="28" borderId="4" xfId="0" applyFont="1" applyFill="1" applyBorder="1" applyAlignment="1">
      <alignment horizontal="left"/>
    </xf>
    <xf numFmtId="0" fontId="7" fillId="26" borderId="4" xfId="0" applyFont="1" applyFill="1" applyBorder="1" applyAlignment="1">
      <alignment horizontal="left"/>
    </xf>
    <xf numFmtId="0" fontId="7" fillId="25" borderId="4" xfId="0" applyFont="1" applyFill="1" applyBorder="1" applyAlignment="1">
      <alignment horizontal="left"/>
    </xf>
    <xf numFmtId="4" fontId="7" fillId="18" borderId="5" xfId="0" applyNumberFormat="1" applyFont="1" applyFill="1" applyBorder="1" applyAlignment="1">
      <alignment horizontal="right"/>
    </xf>
    <xf numFmtId="0" fontId="7" fillId="46" borderId="4" xfId="0" applyFont="1" applyFill="1" applyBorder="1" applyAlignment="1">
      <alignment wrapText="1"/>
    </xf>
    <xf numFmtId="4" fontId="7" fillId="47" borderId="5" xfId="0" applyNumberFormat="1" applyFont="1" applyFill="1" applyBorder="1" applyAlignment="1">
      <alignment horizontal="right"/>
    </xf>
    <xf numFmtId="2" fontId="7" fillId="46" borderId="5" xfId="0" applyNumberFormat="1" applyFont="1" applyFill="1" applyBorder="1" applyAlignment="1">
      <alignment horizontal="right" wrapText="1"/>
    </xf>
    <xf numFmtId="0" fontId="16" fillId="46" borderId="4" xfId="0" applyFont="1" applyFill="1" applyBorder="1" applyAlignment="1">
      <alignment horizontal="center" wrapText="1"/>
    </xf>
    <xf numFmtId="4" fontId="3" fillId="47" borderId="5" xfId="0" applyNumberFormat="1" applyFont="1" applyFill="1" applyBorder="1" applyAlignment="1">
      <alignment horizontal="right"/>
    </xf>
    <xf numFmtId="4" fontId="7" fillId="46" borderId="5" xfId="0" applyNumberFormat="1" applyFont="1" applyFill="1" applyBorder="1" applyAlignment="1">
      <alignment horizontal="right" vertical="center" wrapText="1"/>
    </xf>
    <xf numFmtId="0" fontId="16" fillId="46" borderId="4" xfId="0" applyFont="1" applyFill="1" applyBorder="1" applyAlignment="1">
      <alignment horizontal="center"/>
    </xf>
    <xf numFmtId="0" fontId="3" fillId="28" borderId="4" xfId="0" applyFont="1" applyFill="1" applyBorder="1" applyAlignment="1">
      <alignment wrapText="1"/>
    </xf>
    <xf numFmtId="4" fontId="3" fillId="39" borderId="5" xfId="0" applyNumberFormat="1" applyFont="1" applyFill="1" applyBorder="1" applyAlignment="1">
      <alignment horizontal="right"/>
    </xf>
    <xf numFmtId="0" fontId="7" fillId="46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7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2F2F2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A9D18E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</a:t>
            </a:r>
            <a:r>
              <a:rPr lang="hr-HR"/>
              <a:t>ažetak računa prihoda i rashoda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SAŽETAK!$F$7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SAŽETAK!$A$8:$E$15</c:f>
              <c:strCache>
                <c:ptCount val="7"/>
                <c:pt idx="0">
                  <c:v>PRIHODI UKUPNO</c:v>
                </c:pt>
                <c:pt idx="1">
                  <c:v>PRIHODI POSLOVANJA</c:v>
                </c:pt>
                <c:pt idx="2">
                  <c:v>PRIHODI OD PRODAJE NEFINANCIJSKE IMOVINE</c:v>
                </c:pt>
                <c:pt idx="3">
                  <c:v>RASHODI UKUPNO</c:v>
                </c:pt>
                <c:pt idx="4">
                  <c:v>RASHODI  POSLOVANJA</c:v>
                </c:pt>
                <c:pt idx="5">
                  <c:v>RASHODI ZA NABAVU NEFINANCIJSKE IMOVINE</c:v>
                </c:pt>
                <c:pt idx="6">
                  <c:v>RAZLIKA - VIŠAK / MANJAK</c:v>
                </c:pt>
              </c:strCache>
            </c:strRef>
          </c:cat>
          <c:val>
            <c:numRef>
              <c:f>SAŽETAK!$F$8:$F$15</c:f>
            </c:numRef>
          </c:val>
          <c:extLst>
            <c:ext xmlns:c16="http://schemas.microsoft.com/office/drawing/2014/chart" uri="{C3380CC4-5D6E-409C-BE32-E72D297353CC}">
              <c16:uniqueId val="{00000000-32EF-44D6-A9E4-2D8DD224069D}"/>
            </c:ext>
          </c:extLst>
        </c:ser>
        <c:ser>
          <c:idx val="1"/>
          <c:order val="1"/>
          <c:tx>
            <c:strRef>
              <c:f>SAŽETAK!$G$7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SAŽETAK!$A$8:$E$15</c:f>
              <c:strCache>
                <c:ptCount val="7"/>
                <c:pt idx="0">
                  <c:v>PRIHODI UKUPNO</c:v>
                </c:pt>
                <c:pt idx="1">
                  <c:v>PRIHODI POSLOVANJA</c:v>
                </c:pt>
                <c:pt idx="2">
                  <c:v>PRIHODI OD PRODAJE NEFINANCIJSKE IMOVINE</c:v>
                </c:pt>
                <c:pt idx="3">
                  <c:v>RASHODI UKUPNO</c:v>
                </c:pt>
                <c:pt idx="4">
                  <c:v>RASHODI  POSLOVANJA</c:v>
                </c:pt>
                <c:pt idx="5">
                  <c:v>RASHODI ZA NABAVU NEFINANCIJSKE IMOVINE</c:v>
                </c:pt>
                <c:pt idx="6">
                  <c:v>RAZLIKA - VIŠAK / MANJAK</c:v>
                </c:pt>
              </c:strCache>
            </c:strRef>
          </c:cat>
          <c:val>
            <c:numRef>
              <c:f>SAŽETAK!$G$8:$G$15</c:f>
              <c:numCache>
                <c:formatCode>#,##0.00</c:formatCode>
                <c:ptCount val="7"/>
                <c:pt idx="0">
                  <c:v>1486951.1</c:v>
                </c:pt>
                <c:pt idx="1">
                  <c:v>1486951.1</c:v>
                </c:pt>
                <c:pt idx="2">
                  <c:v>0</c:v>
                </c:pt>
                <c:pt idx="3">
                  <c:v>1615036.51</c:v>
                </c:pt>
                <c:pt idx="4">
                  <c:v>1598816.79</c:v>
                </c:pt>
                <c:pt idx="5">
                  <c:v>16219.72</c:v>
                </c:pt>
                <c:pt idx="6">
                  <c:v>182439.65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F-44D6-A9E4-2D8DD224069D}"/>
            </c:ext>
          </c:extLst>
        </c:ser>
        <c:ser>
          <c:idx val="2"/>
          <c:order val="2"/>
          <c:tx>
            <c:strRef>
              <c:f>SAŽETAK!$H$7</c:f>
              <c:strCache>
                <c:ptCount val="1"/>
                <c:pt idx="0">
                  <c:v>Plan tekuće godine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SAŽETAK!$A$8:$E$15</c:f>
              <c:strCache>
                <c:ptCount val="7"/>
                <c:pt idx="0">
                  <c:v>PRIHODI UKUPNO</c:v>
                </c:pt>
                <c:pt idx="1">
                  <c:v>PRIHODI POSLOVANJA</c:v>
                </c:pt>
                <c:pt idx="2">
                  <c:v>PRIHODI OD PRODAJE NEFINANCIJSKE IMOVINE</c:v>
                </c:pt>
                <c:pt idx="3">
                  <c:v>RASHODI UKUPNO</c:v>
                </c:pt>
                <c:pt idx="4">
                  <c:v>RASHODI  POSLOVANJA</c:v>
                </c:pt>
                <c:pt idx="5">
                  <c:v>RASHODI ZA NABAVU NEFINANCIJSKE IMOVINE</c:v>
                </c:pt>
                <c:pt idx="6">
                  <c:v>RAZLIKA - VIŠAK / MANJAK</c:v>
                </c:pt>
              </c:strCache>
            </c:strRef>
          </c:cat>
          <c:val>
            <c:numRef>
              <c:f>SAŽETAK!$H$8:$H$15</c:f>
            </c:numRef>
          </c:val>
          <c:extLst>
            <c:ext xmlns:c16="http://schemas.microsoft.com/office/drawing/2014/chart" uri="{C3380CC4-5D6E-409C-BE32-E72D297353CC}">
              <c16:uniqueId val="{00000002-32EF-44D6-A9E4-2D8DD224069D}"/>
            </c:ext>
          </c:extLst>
        </c:ser>
        <c:ser>
          <c:idx val="3"/>
          <c:order val="3"/>
          <c:tx>
            <c:strRef>
              <c:f>SAŽETAK!$I$7</c:f>
              <c:strCache>
                <c:ptCount val="1"/>
                <c:pt idx="0">
                  <c:v>Plan tekuće godine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SAŽETAK!$A$8:$E$15</c:f>
              <c:strCache>
                <c:ptCount val="7"/>
                <c:pt idx="0">
                  <c:v>PRIHODI UKUPNO</c:v>
                </c:pt>
                <c:pt idx="1">
                  <c:v>PRIHODI POSLOVANJA</c:v>
                </c:pt>
                <c:pt idx="2">
                  <c:v>PRIHODI OD PRODAJE NEFINANCIJSKE IMOVINE</c:v>
                </c:pt>
                <c:pt idx="3">
                  <c:v>RASHODI UKUPNO</c:v>
                </c:pt>
                <c:pt idx="4">
                  <c:v>RASHODI  POSLOVANJA</c:v>
                </c:pt>
                <c:pt idx="5">
                  <c:v>RASHODI ZA NABAVU NEFINANCIJSKE IMOVINE</c:v>
                </c:pt>
                <c:pt idx="6">
                  <c:v>RAZLIKA - VIŠAK / MANJAK</c:v>
                </c:pt>
              </c:strCache>
            </c:strRef>
          </c:cat>
          <c:val>
            <c:numRef>
              <c:f>SAŽETAK!$I$8:$I$15</c:f>
              <c:numCache>
                <c:formatCode>#,##0.00</c:formatCode>
                <c:ptCount val="7"/>
                <c:pt idx="0">
                  <c:v>3231.69</c:v>
                </c:pt>
                <c:pt idx="1">
                  <c:v>3231.69</c:v>
                </c:pt>
                <c:pt idx="2">
                  <c:v>0</c:v>
                </c:pt>
                <c:pt idx="3">
                  <c:v>3231.69</c:v>
                </c:pt>
                <c:pt idx="4">
                  <c:v>2434487.87</c:v>
                </c:pt>
                <c:pt idx="5">
                  <c:v>797203.13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EF-44D6-A9E4-2D8DD224069D}"/>
            </c:ext>
          </c:extLst>
        </c:ser>
        <c:ser>
          <c:idx val="4"/>
          <c:order val="4"/>
          <c:tx>
            <c:strRef>
              <c:f>SAŽETAK!$J$7</c:f>
              <c:strCache>
                <c:ptCount val="1"/>
                <c:pt idx="0">
                  <c:v>Izvršenje 01.01.-30.06.2026.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SAŽETAK!$A$8:$E$15</c:f>
              <c:strCache>
                <c:ptCount val="7"/>
                <c:pt idx="0">
                  <c:v>PRIHODI UKUPNO</c:v>
                </c:pt>
                <c:pt idx="1">
                  <c:v>PRIHODI POSLOVANJA</c:v>
                </c:pt>
                <c:pt idx="2">
                  <c:v>PRIHODI OD PRODAJE NEFINANCIJSKE IMOVINE</c:v>
                </c:pt>
                <c:pt idx="3">
                  <c:v>RASHODI UKUPNO</c:v>
                </c:pt>
                <c:pt idx="4">
                  <c:v>RASHODI  POSLOVANJA</c:v>
                </c:pt>
                <c:pt idx="5">
                  <c:v>RASHODI ZA NABAVU NEFINANCIJSKE IMOVINE</c:v>
                </c:pt>
                <c:pt idx="6">
                  <c:v>RAZLIKA - VIŠAK / MANJAK</c:v>
                </c:pt>
              </c:strCache>
            </c:strRef>
          </c:cat>
          <c:val>
            <c:numRef>
              <c:f>SAŽETAK!$J$8:$J$15</c:f>
              <c:numCache>
                <c:formatCode>#,##0.00</c:formatCode>
                <c:ptCount val="7"/>
                <c:pt idx="0">
                  <c:v>1536162.03</c:v>
                </c:pt>
                <c:pt idx="1">
                  <c:v>1536162.03</c:v>
                </c:pt>
                <c:pt idx="2">
                  <c:v>0</c:v>
                </c:pt>
                <c:pt idx="3">
                  <c:v>1513116.36</c:v>
                </c:pt>
                <c:pt idx="4">
                  <c:v>1459803.86</c:v>
                </c:pt>
                <c:pt idx="5">
                  <c:v>53312.5</c:v>
                </c:pt>
                <c:pt idx="6">
                  <c:v>23045.67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EF-44D6-A9E4-2D8DD2240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972640"/>
        <c:axId val="662973000"/>
      </c:barChart>
      <c:catAx>
        <c:axId val="66297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62973000"/>
        <c:crosses val="autoZero"/>
        <c:auto val="1"/>
        <c:lblAlgn val="ctr"/>
        <c:lblOffset val="100"/>
        <c:noMultiLvlLbl val="0"/>
      </c:catAx>
      <c:valAx>
        <c:axId val="66297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6297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Prihodi prema ekonomskoj klasifikaciji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Račun prihoda i rashoda'!$E$9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rashoda'!$B$10:$D$25</c:f>
              <c:multiLvlStrCache>
                <c:ptCount val="16"/>
                <c:lvl>
                  <c:pt idx="0">
                    <c:v>1</c:v>
                  </c:pt>
                  <c:pt idx="1">
                    <c:v>Prihodi poslovanja</c:v>
                  </c:pt>
                  <c:pt idx="2">
                    <c:v>Pomoći iz inozemstva i od subjekata unutar općeg proračuna</c:v>
                  </c:pt>
                  <c:pt idx="3">
                    <c:v>Pomoći</c:v>
                  </c:pt>
                  <c:pt idx="4">
                    <c:v>Donacije</c:v>
                  </c:pt>
                  <c:pt idx="5">
                    <c:v>Prihodi od imovine</c:v>
                  </c:pt>
                  <c:pt idx="6">
                    <c:v>Vlastiti prihodi</c:v>
                  </c:pt>
                  <c:pt idx="7">
                    <c:v>Prihodi od upravnih i administrativnih pristojbi, pristojbi po posebnim propisima i naknada</c:v>
                  </c:pt>
                  <c:pt idx="8">
                    <c:v>Prihodi za posebne namjene</c:v>
                  </c:pt>
                  <c:pt idx="9">
                    <c:v>Pomoći</c:v>
                  </c:pt>
                  <c:pt idx="10">
                    <c:v>Donacije</c:v>
                  </c:pt>
                  <c:pt idx="11">
                    <c:v>Vlastit prihodi</c:v>
                  </c:pt>
                  <c:pt idx="12">
                    <c:v>Prihodi od prodaje proizvoda i robe te pruženih usluga i prihodi od donacija</c:v>
                  </c:pt>
                  <c:pt idx="13">
                    <c:v>Vlastiti prihodi</c:v>
                  </c:pt>
                  <c:pt idx="14">
                    <c:v>Donacije</c:v>
                  </c:pt>
                  <c:pt idx="15">
                    <c:v>Prihodi iz nadležnog proračuna i od HZZO-a temeljem ugovornih obveza</c:v>
                  </c:pt>
                </c:lvl>
                <c:lvl>
                  <c:pt idx="0">
                    <c:v>6</c:v>
                  </c:pt>
                  <c:pt idx="3">
                    <c:v>5.K.</c:v>
                  </c:pt>
                  <c:pt idx="4">
                    <c:v>6.3.</c:v>
                  </c:pt>
                  <c:pt idx="6">
                    <c:v>3.3.</c:v>
                  </c:pt>
                  <c:pt idx="8">
                    <c:v>4.L.</c:v>
                  </c:pt>
                  <c:pt idx="9">
                    <c:v>5.K.</c:v>
                  </c:pt>
                  <c:pt idx="10">
                    <c:v>6.3.</c:v>
                  </c:pt>
                  <c:pt idx="11">
                    <c:v>3.3</c:v>
                  </c:pt>
                  <c:pt idx="13">
                    <c:v>3.3.</c:v>
                  </c:pt>
                  <c:pt idx="14">
                    <c:v>6.3.</c:v>
                  </c:pt>
                </c:lvl>
                <c:lvl>
                  <c:pt idx="0">
                    <c:v>6</c:v>
                  </c:pt>
                  <c:pt idx="2">
                    <c:v>63</c:v>
                  </c:pt>
                  <c:pt idx="5">
                    <c:v>64</c:v>
                  </c:pt>
                  <c:pt idx="7">
                    <c:v>65</c:v>
                  </c:pt>
                  <c:pt idx="12">
                    <c:v>66</c:v>
                  </c:pt>
                  <c:pt idx="15">
                    <c:v>67</c:v>
                  </c:pt>
                </c:lvl>
              </c:multiLvlStrCache>
            </c:multiLvlStrRef>
          </c:cat>
          <c:val>
            <c:numRef>
              <c:f>' Račun prihoda i rashoda'!$E$10:$E$25</c:f>
            </c:numRef>
          </c:val>
          <c:extLst>
            <c:ext xmlns:c16="http://schemas.microsoft.com/office/drawing/2014/chart" uri="{C3380CC4-5D6E-409C-BE32-E72D297353CC}">
              <c16:uniqueId val="{00000000-7872-48B8-B792-ED4BFB8D75C4}"/>
            </c:ext>
          </c:extLst>
        </c:ser>
        <c:ser>
          <c:idx val="1"/>
          <c:order val="1"/>
          <c:tx>
            <c:strRef>
              <c:f>' Račun prihoda i rashoda'!$F$9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rashoda'!$B$10:$D$25</c:f>
              <c:multiLvlStrCache>
                <c:ptCount val="16"/>
                <c:lvl>
                  <c:pt idx="0">
                    <c:v>1</c:v>
                  </c:pt>
                  <c:pt idx="1">
                    <c:v>Prihodi poslovanja</c:v>
                  </c:pt>
                  <c:pt idx="2">
                    <c:v>Pomoći iz inozemstva i od subjekata unutar općeg proračuna</c:v>
                  </c:pt>
                  <c:pt idx="3">
                    <c:v>Pomoći</c:v>
                  </c:pt>
                  <c:pt idx="4">
                    <c:v>Donacije</c:v>
                  </c:pt>
                  <c:pt idx="5">
                    <c:v>Prihodi od imovine</c:v>
                  </c:pt>
                  <c:pt idx="6">
                    <c:v>Vlastiti prihodi</c:v>
                  </c:pt>
                  <c:pt idx="7">
                    <c:v>Prihodi od upravnih i administrativnih pristojbi, pristojbi po posebnim propisima i naknada</c:v>
                  </c:pt>
                  <c:pt idx="8">
                    <c:v>Prihodi za posebne namjene</c:v>
                  </c:pt>
                  <c:pt idx="9">
                    <c:v>Pomoći</c:v>
                  </c:pt>
                  <c:pt idx="10">
                    <c:v>Donacije</c:v>
                  </c:pt>
                  <c:pt idx="11">
                    <c:v>Vlastit prihodi</c:v>
                  </c:pt>
                  <c:pt idx="12">
                    <c:v>Prihodi od prodaje proizvoda i robe te pruženih usluga i prihodi od donacija</c:v>
                  </c:pt>
                  <c:pt idx="13">
                    <c:v>Vlastiti prihodi</c:v>
                  </c:pt>
                  <c:pt idx="14">
                    <c:v>Donacije</c:v>
                  </c:pt>
                  <c:pt idx="15">
                    <c:v>Prihodi iz nadležnog proračuna i od HZZO-a temeljem ugovornih obveza</c:v>
                  </c:pt>
                </c:lvl>
                <c:lvl>
                  <c:pt idx="0">
                    <c:v>6</c:v>
                  </c:pt>
                  <c:pt idx="3">
                    <c:v>5.K.</c:v>
                  </c:pt>
                  <c:pt idx="4">
                    <c:v>6.3.</c:v>
                  </c:pt>
                  <c:pt idx="6">
                    <c:v>3.3.</c:v>
                  </c:pt>
                  <c:pt idx="8">
                    <c:v>4.L.</c:v>
                  </c:pt>
                  <c:pt idx="9">
                    <c:v>5.K.</c:v>
                  </c:pt>
                  <c:pt idx="10">
                    <c:v>6.3.</c:v>
                  </c:pt>
                  <c:pt idx="11">
                    <c:v>3.3</c:v>
                  </c:pt>
                  <c:pt idx="13">
                    <c:v>3.3.</c:v>
                  </c:pt>
                  <c:pt idx="14">
                    <c:v>6.3.</c:v>
                  </c:pt>
                </c:lvl>
                <c:lvl>
                  <c:pt idx="0">
                    <c:v>6</c:v>
                  </c:pt>
                  <c:pt idx="2">
                    <c:v>63</c:v>
                  </c:pt>
                  <c:pt idx="5">
                    <c:v>64</c:v>
                  </c:pt>
                  <c:pt idx="7">
                    <c:v>65</c:v>
                  </c:pt>
                  <c:pt idx="12">
                    <c:v>66</c:v>
                  </c:pt>
                  <c:pt idx="15">
                    <c:v>67</c:v>
                  </c:pt>
                </c:lvl>
              </c:multiLvlStrCache>
            </c:multiLvlStrRef>
          </c:cat>
          <c:val>
            <c:numRef>
              <c:f>' Račun prihoda i rashoda'!$F$10:$F$25</c:f>
              <c:numCache>
                <c:formatCode>#,##0.00</c:formatCode>
                <c:ptCount val="16"/>
                <c:pt idx="0" formatCode="General">
                  <c:v>2</c:v>
                </c:pt>
                <c:pt idx="1">
                  <c:v>1486951.11</c:v>
                </c:pt>
                <c:pt idx="2">
                  <c:v>1290973.57</c:v>
                </c:pt>
                <c:pt idx="3">
                  <c:v>1290973.57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15008.34</c:v>
                </c:pt>
                <c:pt idx="8">
                  <c:v>15008.34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30142.74</c:v>
                </c:pt>
                <c:pt idx="13">
                  <c:v>23082.74</c:v>
                </c:pt>
                <c:pt idx="14">
                  <c:v>7060</c:v>
                </c:pt>
                <c:pt idx="15">
                  <c:v>150826.42000000001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2-48B8-B792-ED4BFB8D75C4}"/>
            </c:ext>
          </c:extLst>
        </c:ser>
        <c:ser>
          <c:idx val="2"/>
          <c:order val="2"/>
          <c:tx>
            <c:strRef>
              <c:f>' Račun prihoda i rashoda'!$G$9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rashoda'!$B$10:$D$25</c:f>
              <c:multiLvlStrCache>
                <c:ptCount val="16"/>
                <c:lvl>
                  <c:pt idx="0">
                    <c:v>1</c:v>
                  </c:pt>
                  <c:pt idx="1">
                    <c:v>Prihodi poslovanja</c:v>
                  </c:pt>
                  <c:pt idx="2">
                    <c:v>Pomoći iz inozemstva i od subjekata unutar općeg proračuna</c:v>
                  </c:pt>
                  <c:pt idx="3">
                    <c:v>Pomoći</c:v>
                  </c:pt>
                  <c:pt idx="4">
                    <c:v>Donacije</c:v>
                  </c:pt>
                  <c:pt idx="5">
                    <c:v>Prihodi od imovine</c:v>
                  </c:pt>
                  <c:pt idx="6">
                    <c:v>Vlastiti prihodi</c:v>
                  </c:pt>
                  <c:pt idx="7">
                    <c:v>Prihodi od upravnih i administrativnih pristojbi, pristojbi po posebnim propisima i naknada</c:v>
                  </c:pt>
                  <c:pt idx="8">
                    <c:v>Prihodi za posebne namjene</c:v>
                  </c:pt>
                  <c:pt idx="9">
                    <c:v>Pomoći</c:v>
                  </c:pt>
                  <c:pt idx="10">
                    <c:v>Donacije</c:v>
                  </c:pt>
                  <c:pt idx="11">
                    <c:v>Vlastit prihodi</c:v>
                  </c:pt>
                  <c:pt idx="12">
                    <c:v>Prihodi od prodaje proizvoda i robe te pruženih usluga i prihodi od donacija</c:v>
                  </c:pt>
                  <c:pt idx="13">
                    <c:v>Vlastiti prihodi</c:v>
                  </c:pt>
                  <c:pt idx="14">
                    <c:v>Donacije</c:v>
                  </c:pt>
                  <c:pt idx="15">
                    <c:v>Prihodi iz nadležnog proračuna i od HZZO-a temeljem ugovornih obveza</c:v>
                  </c:pt>
                </c:lvl>
                <c:lvl>
                  <c:pt idx="0">
                    <c:v>6</c:v>
                  </c:pt>
                  <c:pt idx="3">
                    <c:v>5.K.</c:v>
                  </c:pt>
                  <c:pt idx="4">
                    <c:v>6.3.</c:v>
                  </c:pt>
                  <c:pt idx="6">
                    <c:v>3.3.</c:v>
                  </c:pt>
                  <c:pt idx="8">
                    <c:v>4.L.</c:v>
                  </c:pt>
                  <c:pt idx="9">
                    <c:v>5.K.</c:v>
                  </c:pt>
                  <c:pt idx="10">
                    <c:v>6.3.</c:v>
                  </c:pt>
                  <c:pt idx="11">
                    <c:v>3.3</c:v>
                  </c:pt>
                  <c:pt idx="13">
                    <c:v>3.3.</c:v>
                  </c:pt>
                  <c:pt idx="14">
                    <c:v>6.3.</c:v>
                  </c:pt>
                </c:lvl>
                <c:lvl>
                  <c:pt idx="0">
                    <c:v>6</c:v>
                  </c:pt>
                  <c:pt idx="2">
                    <c:v>63</c:v>
                  </c:pt>
                  <c:pt idx="5">
                    <c:v>64</c:v>
                  </c:pt>
                  <c:pt idx="7">
                    <c:v>65</c:v>
                  </c:pt>
                  <c:pt idx="12">
                    <c:v>66</c:v>
                  </c:pt>
                  <c:pt idx="15">
                    <c:v>67</c:v>
                  </c:pt>
                </c:lvl>
              </c:multiLvlStrCache>
            </c:multiLvlStrRef>
          </c:cat>
          <c:val>
            <c:numRef>
              <c:f>' Račun prihoda i rashoda'!$G$10:$G$25</c:f>
            </c:numRef>
          </c:val>
          <c:extLst>
            <c:ext xmlns:c16="http://schemas.microsoft.com/office/drawing/2014/chart" uri="{C3380CC4-5D6E-409C-BE32-E72D297353CC}">
              <c16:uniqueId val="{00000002-7872-48B8-B792-ED4BFB8D75C4}"/>
            </c:ext>
          </c:extLst>
        </c:ser>
        <c:ser>
          <c:idx val="3"/>
          <c:order val="3"/>
          <c:tx>
            <c:strRef>
              <c:f>' Račun prihoda i rashoda'!$H$9</c:f>
              <c:strCache>
                <c:ptCount val="1"/>
                <c:pt idx="0">
                  <c:v>Plan tekuće godine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rashoda'!$B$10:$D$25</c:f>
              <c:multiLvlStrCache>
                <c:ptCount val="16"/>
                <c:lvl>
                  <c:pt idx="0">
                    <c:v>1</c:v>
                  </c:pt>
                  <c:pt idx="1">
                    <c:v>Prihodi poslovanja</c:v>
                  </c:pt>
                  <c:pt idx="2">
                    <c:v>Pomoći iz inozemstva i od subjekata unutar općeg proračuna</c:v>
                  </c:pt>
                  <c:pt idx="3">
                    <c:v>Pomoći</c:v>
                  </c:pt>
                  <c:pt idx="4">
                    <c:v>Donacije</c:v>
                  </c:pt>
                  <c:pt idx="5">
                    <c:v>Prihodi od imovine</c:v>
                  </c:pt>
                  <c:pt idx="6">
                    <c:v>Vlastiti prihodi</c:v>
                  </c:pt>
                  <c:pt idx="7">
                    <c:v>Prihodi od upravnih i administrativnih pristojbi, pristojbi po posebnim propisima i naknada</c:v>
                  </c:pt>
                  <c:pt idx="8">
                    <c:v>Prihodi za posebne namjene</c:v>
                  </c:pt>
                  <c:pt idx="9">
                    <c:v>Pomoći</c:v>
                  </c:pt>
                  <c:pt idx="10">
                    <c:v>Donacije</c:v>
                  </c:pt>
                  <c:pt idx="11">
                    <c:v>Vlastit prihodi</c:v>
                  </c:pt>
                  <c:pt idx="12">
                    <c:v>Prihodi od prodaje proizvoda i robe te pruženih usluga i prihodi od donacija</c:v>
                  </c:pt>
                  <c:pt idx="13">
                    <c:v>Vlastiti prihodi</c:v>
                  </c:pt>
                  <c:pt idx="14">
                    <c:v>Donacije</c:v>
                  </c:pt>
                  <c:pt idx="15">
                    <c:v>Prihodi iz nadležnog proračuna i od HZZO-a temeljem ugovornih obveza</c:v>
                  </c:pt>
                </c:lvl>
                <c:lvl>
                  <c:pt idx="0">
                    <c:v>6</c:v>
                  </c:pt>
                  <c:pt idx="3">
                    <c:v>5.K.</c:v>
                  </c:pt>
                  <c:pt idx="4">
                    <c:v>6.3.</c:v>
                  </c:pt>
                  <c:pt idx="6">
                    <c:v>3.3.</c:v>
                  </c:pt>
                  <c:pt idx="8">
                    <c:v>4.L.</c:v>
                  </c:pt>
                  <c:pt idx="9">
                    <c:v>5.K.</c:v>
                  </c:pt>
                  <c:pt idx="10">
                    <c:v>6.3.</c:v>
                  </c:pt>
                  <c:pt idx="11">
                    <c:v>3.3</c:v>
                  </c:pt>
                  <c:pt idx="13">
                    <c:v>3.3.</c:v>
                  </c:pt>
                  <c:pt idx="14">
                    <c:v>6.3.</c:v>
                  </c:pt>
                </c:lvl>
                <c:lvl>
                  <c:pt idx="0">
                    <c:v>6</c:v>
                  </c:pt>
                  <c:pt idx="2">
                    <c:v>63</c:v>
                  </c:pt>
                  <c:pt idx="5">
                    <c:v>64</c:v>
                  </c:pt>
                  <c:pt idx="7">
                    <c:v>65</c:v>
                  </c:pt>
                  <c:pt idx="12">
                    <c:v>66</c:v>
                  </c:pt>
                  <c:pt idx="15">
                    <c:v>67</c:v>
                  </c:pt>
                </c:lvl>
              </c:multiLvlStrCache>
            </c:multiLvlStrRef>
          </c:cat>
          <c:val>
            <c:numRef>
              <c:f>' Račun prihoda i rashoda'!$H$10:$H$25</c:f>
              <c:numCache>
                <c:formatCode>#,##0.00</c:formatCode>
                <c:ptCount val="16"/>
                <c:pt idx="0" formatCode="General">
                  <c:v>3</c:v>
                </c:pt>
                <c:pt idx="1">
                  <c:v>3231691</c:v>
                </c:pt>
                <c:pt idx="2">
                  <c:v>2189414</c:v>
                </c:pt>
                <c:pt idx="3">
                  <c:v>2189414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104034</c:v>
                </c:pt>
                <c:pt idx="8">
                  <c:v>91877</c:v>
                </c:pt>
                <c:pt idx="9">
                  <c:v>12157</c:v>
                </c:pt>
                <c:pt idx="10">
                  <c:v>0</c:v>
                </c:pt>
                <c:pt idx="11">
                  <c:v>0</c:v>
                </c:pt>
                <c:pt idx="12">
                  <c:v>50590</c:v>
                </c:pt>
                <c:pt idx="13">
                  <c:v>42614</c:v>
                </c:pt>
                <c:pt idx="14">
                  <c:v>7976</c:v>
                </c:pt>
                <c:pt idx="15">
                  <c:v>887652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72-48B8-B792-ED4BFB8D75C4}"/>
            </c:ext>
          </c:extLst>
        </c:ser>
        <c:ser>
          <c:idx val="4"/>
          <c:order val="4"/>
          <c:tx>
            <c:strRef>
              <c:f>' Račun prihoda i rashoda'!$I$9</c:f>
              <c:strCache>
                <c:ptCount val="1"/>
                <c:pt idx="0">
                  <c:v>Izvršenje 01.01.-30.06.2026.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rashoda'!$B$10:$D$25</c:f>
              <c:multiLvlStrCache>
                <c:ptCount val="16"/>
                <c:lvl>
                  <c:pt idx="0">
                    <c:v>1</c:v>
                  </c:pt>
                  <c:pt idx="1">
                    <c:v>Prihodi poslovanja</c:v>
                  </c:pt>
                  <c:pt idx="2">
                    <c:v>Pomoći iz inozemstva i od subjekata unutar općeg proračuna</c:v>
                  </c:pt>
                  <c:pt idx="3">
                    <c:v>Pomoći</c:v>
                  </c:pt>
                  <c:pt idx="4">
                    <c:v>Donacije</c:v>
                  </c:pt>
                  <c:pt idx="5">
                    <c:v>Prihodi od imovine</c:v>
                  </c:pt>
                  <c:pt idx="6">
                    <c:v>Vlastiti prihodi</c:v>
                  </c:pt>
                  <c:pt idx="7">
                    <c:v>Prihodi od upravnih i administrativnih pristojbi, pristojbi po posebnim propisima i naknada</c:v>
                  </c:pt>
                  <c:pt idx="8">
                    <c:v>Prihodi za posebne namjene</c:v>
                  </c:pt>
                  <c:pt idx="9">
                    <c:v>Pomoći</c:v>
                  </c:pt>
                  <c:pt idx="10">
                    <c:v>Donacije</c:v>
                  </c:pt>
                  <c:pt idx="11">
                    <c:v>Vlastit prihodi</c:v>
                  </c:pt>
                  <c:pt idx="12">
                    <c:v>Prihodi od prodaje proizvoda i robe te pruženih usluga i prihodi od donacija</c:v>
                  </c:pt>
                  <c:pt idx="13">
                    <c:v>Vlastiti prihodi</c:v>
                  </c:pt>
                  <c:pt idx="14">
                    <c:v>Donacije</c:v>
                  </c:pt>
                  <c:pt idx="15">
                    <c:v>Prihodi iz nadležnog proračuna i od HZZO-a temeljem ugovornih obveza</c:v>
                  </c:pt>
                </c:lvl>
                <c:lvl>
                  <c:pt idx="0">
                    <c:v>6</c:v>
                  </c:pt>
                  <c:pt idx="3">
                    <c:v>5.K.</c:v>
                  </c:pt>
                  <c:pt idx="4">
                    <c:v>6.3.</c:v>
                  </c:pt>
                  <c:pt idx="6">
                    <c:v>3.3.</c:v>
                  </c:pt>
                  <c:pt idx="8">
                    <c:v>4.L.</c:v>
                  </c:pt>
                  <c:pt idx="9">
                    <c:v>5.K.</c:v>
                  </c:pt>
                  <c:pt idx="10">
                    <c:v>6.3.</c:v>
                  </c:pt>
                  <c:pt idx="11">
                    <c:v>3.3</c:v>
                  </c:pt>
                  <c:pt idx="13">
                    <c:v>3.3.</c:v>
                  </c:pt>
                  <c:pt idx="14">
                    <c:v>6.3.</c:v>
                  </c:pt>
                </c:lvl>
                <c:lvl>
                  <c:pt idx="0">
                    <c:v>6</c:v>
                  </c:pt>
                  <c:pt idx="2">
                    <c:v>63</c:v>
                  </c:pt>
                  <c:pt idx="5">
                    <c:v>64</c:v>
                  </c:pt>
                  <c:pt idx="7">
                    <c:v>65</c:v>
                  </c:pt>
                  <c:pt idx="12">
                    <c:v>66</c:v>
                  </c:pt>
                  <c:pt idx="15">
                    <c:v>67</c:v>
                  </c:pt>
                </c:lvl>
              </c:multiLvlStrCache>
            </c:multiLvlStrRef>
          </c:cat>
          <c:val>
            <c:numRef>
              <c:f>' Račun prihoda i rashoda'!$I$10:$I$25</c:f>
              <c:numCache>
                <c:formatCode>#,##0.00</c:formatCode>
                <c:ptCount val="16"/>
                <c:pt idx="0" formatCode="General">
                  <c:v>5</c:v>
                </c:pt>
                <c:pt idx="1">
                  <c:v>1536162.03</c:v>
                </c:pt>
                <c:pt idx="2">
                  <c:v>1334364.21</c:v>
                </c:pt>
                <c:pt idx="3">
                  <c:v>1334364.21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23338.13</c:v>
                </c:pt>
                <c:pt idx="8">
                  <c:v>18543.25</c:v>
                </c:pt>
                <c:pt idx="9">
                  <c:v>0</c:v>
                </c:pt>
                <c:pt idx="10">
                  <c:v>4794.88</c:v>
                </c:pt>
                <c:pt idx="11">
                  <c:v>0</c:v>
                </c:pt>
                <c:pt idx="12">
                  <c:v>13863.74</c:v>
                </c:pt>
                <c:pt idx="13">
                  <c:v>13863.74</c:v>
                </c:pt>
                <c:pt idx="14">
                  <c:v>0</c:v>
                </c:pt>
                <c:pt idx="15">
                  <c:v>164595.95000000001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2-48B8-B792-ED4BFB8D7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984176"/>
        <c:axId val="662986696"/>
      </c:barChart>
      <c:catAx>
        <c:axId val="66298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62986696"/>
        <c:crosses val="autoZero"/>
        <c:auto val="1"/>
        <c:lblAlgn val="ctr"/>
        <c:lblOffset val="100"/>
        <c:noMultiLvlLbl val="0"/>
      </c:catAx>
      <c:valAx>
        <c:axId val="66298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6298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Rashodi prema ekonomskoj</a:t>
            </a:r>
            <a:r>
              <a:rPr lang="hr-HR" baseline="0"/>
              <a:t> klasifikaciji</a:t>
            </a:r>
            <a:endParaRPr lang="hr-H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Račun prihoda i rashoda'!$E$35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rashoda'!$B$36:$D$74</c:f>
              <c:multiLvlStrCache>
                <c:ptCount val="39"/>
                <c:lvl>
                  <c:pt idx="0">
                    <c:v>1</c:v>
                  </c:pt>
                  <c:pt idx="1">
                    <c:v>Rashodi poslovanja</c:v>
                  </c:pt>
                  <c:pt idx="2">
                    <c:v>Rashodi za zaposlene</c:v>
                  </c:pt>
                  <c:pt idx="3">
                    <c:v>Opći prihodi i primici</c:v>
                  </c:pt>
                  <c:pt idx="4">
                    <c:v>Prihodi za posebne namjene</c:v>
                  </c:pt>
                  <c:pt idx="5">
                    <c:v>EFS </c:v>
                  </c:pt>
                  <c:pt idx="6">
                    <c:v>MZO</c:v>
                  </c:pt>
                  <c:pt idx="7">
                    <c:v>Pomoći</c:v>
                  </c:pt>
                  <c:pt idx="8">
                    <c:v>Vlastiti prihodi</c:v>
                  </c:pt>
                  <c:pt idx="9">
                    <c:v>Materijalni rashodi</c:v>
                  </c:pt>
                  <c:pt idx="10">
                    <c:v>Opći prihodi i primici</c:v>
                  </c:pt>
                  <c:pt idx="11">
                    <c:v>Vlastiti prihodi</c:v>
                  </c:pt>
                  <c:pt idx="12">
                    <c:v>Decentralizirana sredstva</c:v>
                  </c:pt>
                  <c:pt idx="13">
                    <c:v>MZO</c:v>
                  </c:pt>
                  <c:pt idx="14">
                    <c:v>Prihodi za posebne namjene</c:v>
                  </c:pt>
                  <c:pt idx="15">
                    <c:v>Pomoći</c:v>
                  </c:pt>
                  <c:pt idx="16">
                    <c:v>EFS </c:v>
                  </c:pt>
                  <c:pt idx="17">
                    <c:v>Donacije</c:v>
                  </c:pt>
                  <c:pt idx="18">
                    <c:v>Financijski rashodi</c:v>
                  </c:pt>
                  <c:pt idx="19">
                    <c:v>Decentralizirana sredstva</c:v>
                  </c:pt>
                  <c:pt idx="20">
                    <c:v>Vlastiti prihodi</c:v>
                  </c:pt>
                  <c:pt idx="21">
                    <c:v>Pomoći</c:v>
                  </c:pt>
                  <c:pt idx="22">
                    <c:v>Naknade građanima i kućanstvima na temelju osiguranja i druge naknade</c:v>
                  </c:pt>
                  <c:pt idx="23">
                    <c:v>Vlastiti prihodi</c:v>
                  </c:pt>
                  <c:pt idx="24">
                    <c:v>Prihodi za posebne namjene</c:v>
                  </c:pt>
                  <c:pt idx="25">
                    <c:v>Školska shema</c:v>
                  </c:pt>
                  <c:pt idx="26">
                    <c:v>Pomoći</c:v>
                  </c:pt>
                  <c:pt idx="27">
                    <c:v>Ostali rashodi</c:v>
                  </c:pt>
                  <c:pt idx="28">
                    <c:v>Vlastiti prihodi</c:v>
                  </c:pt>
                  <c:pt idx="29">
                    <c:v>Pomoći</c:v>
                  </c:pt>
                  <c:pt idx="30">
                    <c:v>Rashodi za nabavu nefinancijske imovine</c:v>
                  </c:pt>
                  <c:pt idx="31">
                    <c:v>Rashodi za nabavu proizvedene dugotrajne imovine</c:v>
                  </c:pt>
                  <c:pt idx="32">
                    <c:v>Opći prihodi i primici</c:v>
                  </c:pt>
                  <c:pt idx="33">
                    <c:v>Vlastiti prihodi</c:v>
                  </c:pt>
                  <c:pt idx="34">
                    <c:v>Prihodi za posebne namjene</c:v>
                  </c:pt>
                  <c:pt idx="35">
                    <c:v>Pomoći</c:v>
                  </c:pt>
                  <c:pt idx="36">
                    <c:v>Donacije</c:v>
                  </c:pt>
                  <c:pt idx="37">
                    <c:v>Prihodi od nefin.imov.i nadok.šteta s osnov.osig.</c:v>
                  </c:pt>
                  <c:pt idx="38">
                    <c:v>Rashodi za dodatna ulaganja na nefinancijskoj imovini</c:v>
                  </c:pt>
                </c:lvl>
                <c:lvl>
                  <c:pt idx="0">
                    <c:v>3</c:v>
                  </c:pt>
                  <c:pt idx="2">
                    <c:v>31</c:v>
                  </c:pt>
                  <c:pt idx="3">
                    <c:v>1.1.</c:v>
                  </c:pt>
                  <c:pt idx="4">
                    <c:v>4.L.</c:v>
                  </c:pt>
                  <c:pt idx="5">
                    <c:v>5.T.</c:v>
                  </c:pt>
                  <c:pt idx="6">
                    <c:v>5.0.5</c:v>
                  </c:pt>
                  <c:pt idx="7">
                    <c:v>5.K.</c:v>
                  </c:pt>
                  <c:pt idx="8">
                    <c:v>3.3.</c:v>
                  </c:pt>
                  <c:pt idx="9">
                    <c:v>32</c:v>
                  </c:pt>
                  <c:pt idx="10">
                    <c:v>1.1.</c:v>
                  </c:pt>
                  <c:pt idx="11">
                    <c:v>3.3.</c:v>
                  </c:pt>
                  <c:pt idx="12">
                    <c:v>4.1.</c:v>
                  </c:pt>
                  <c:pt idx="13">
                    <c:v>5.0.5</c:v>
                  </c:pt>
                  <c:pt idx="14">
                    <c:v>4.L.</c:v>
                  </c:pt>
                  <c:pt idx="15">
                    <c:v>5.K.</c:v>
                  </c:pt>
                  <c:pt idx="16">
                    <c:v>5.T.</c:v>
                  </c:pt>
                  <c:pt idx="17">
                    <c:v>6.3.</c:v>
                  </c:pt>
                  <c:pt idx="18">
                    <c:v>34</c:v>
                  </c:pt>
                  <c:pt idx="19">
                    <c:v>4.1.</c:v>
                  </c:pt>
                  <c:pt idx="20">
                    <c:v>3.3.</c:v>
                  </c:pt>
                  <c:pt idx="21">
                    <c:v>5.K.</c:v>
                  </c:pt>
                  <c:pt idx="22">
                    <c:v>37</c:v>
                  </c:pt>
                  <c:pt idx="23">
                    <c:v>3.3.</c:v>
                  </c:pt>
                  <c:pt idx="24">
                    <c:v>4.L.</c:v>
                  </c:pt>
                  <c:pt idx="25">
                    <c:v>5.Đ.</c:v>
                  </c:pt>
                  <c:pt idx="26">
                    <c:v>5.K.</c:v>
                  </c:pt>
                  <c:pt idx="27">
                    <c:v>38</c:v>
                  </c:pt>
                  <c:pt idx="28">
                    <c:v>3.3</c:v>
                  </c:pt>
                  <c:pt idx="29">
                    <c:v>5.K.</c:v>
                  </c:pt>
                  <c:pt idx="30">
                    <c:v>4</c:v>
                  </c:pt>
                  <c:pt idx="31">
                    <c:v>42</c:v>
                  </c:pt>
                  <c:pt idx="32">
                    <c:v>1.1.</c:v>
                  </c:pt>
                  <c:pt idx="33">
                    <c:v>3.3.</c:v>
                  </c:pt>
                  <c:pt idx="34">
                    <c:v>4.L.</c:v>
                  </c:pt>
                  <c:pt idx="35">
                    <c:v>5.K.</c:v>
                  </c:pt>
                  <c:pt idx="36">
                    <c:v>6.3.</c:v>
                  </c:pt>
                  <c:pt idx="37">
                    <c:v>7.6.</c:v>
                  </c:pt>
                  <c:pt idx="38">
                    <c:v>45</c:v>
                  </c:pt>
                </c:lvl>
                <c:lvl>
                  <c:pt idx="2">
                    <c:v>31</c:v>
                  </c:pt>
                  <c:pt idx="9">
                    <c:v>32</c:v>
                  </c:pt>
                  <c:pt idx="18">
                    <c:v>34</c:v>
                  </c:pt>
                  <c:pt idx="22">
                    <c:v>37</c:v>
                  </c:pt>
                  <c:pt idx="27">
                    <c:v>38</c:v>
                  </c:pt>
                  <c:pt idx="31">
                    <c:v>42</c:v>
                  </c:pt>
                  <c:pt idx="38">
                    <c:v>45</c:v>
                  </c:pt>
                </c:lvl>
              </c:multiLvlStrCache>
            </c:multiLvlStrRef>
          </c:cat>
          <c:val>
            <c:numRef>
              <c:f>' Račun prihoda i rashoda'!$E$36:$E$74</c:f>
            </c:numRef>
          </c:val>
          <c:extLst>
            <c:ext xmlns:c16="http://schemas.microsoft.com/office/drawing/2014/chart" uri="{C3380CC4-5D6E-409C-BE32-E72D297353CC}">
              <c16:uniqueId val="{00000000-7AE2-4647-9C69-D0B8C02381D5}"/>
            </c:ext>
          </c:extLst>
        </c:ser>
        <c:ser>
          <c:idx val="1"/>
          <c:order val="1"/>
          <c:tx>
            <c:strRef>
              <c:f>' Račun prihoda i rashoda'!$F$35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rashoda'!$B$36:$D$74</c:f>
              <c:multiLvlStrCache>
                <c:ptCount val="39"/>
                <c:lvl>
                  <c:pt idx="0">
                    <c:v>1</c:v>
                  </c:pt>
                  <c:pt idx="1">
                    <c:v>Rashodi poslovanja</c:v>
                  </c:pt>
                  <c:pt idx="2">
                    <c:v>Rashodi za zaposlene</c:v>
                  </c:pt>
                  <c:pt idx="3">
                    <c:v>Opći prihodi i primici</c:v>
                  </c:pt>
                  <c:pt idx="4">
                    <c:v>Prihodi za posebne namjene</c:v>
                  </c:pt>
                  <c:pt idx="5">
                    <c:v>EFS </c:v>
                  </c:pt>
                  <c:pt idx="6">
                    <c:v>MZO</c:v>
                  </c:pt>
                  <c:pt idx="7">
                    <c:v>Pomoći</c:v>
                  </c:pt>
                  <c:pt idx="8">
                    <c:v>Vlastiti prihodi</c:v>
                  </c:pt>
                  <c:pt idx="9">
                    <c:v>Materijalni rashodi</c:v>
                  </c:pt>
                  <c:pt idx="10">
                    <c:v>Opći prihodi i primici</c:v>
                  </c:pt>
                  <c:pt idx="11">
                    <c:v>Vlastiti prihodi</c:v>
                  </c:pt>
                  <c:pt idx="12">
                    <c:v>Decentralizirana sredstva</c:v>
                  </c:pt>
                  <c:pt idx="13">
                    <c:v>MZO</c:v>
                  </c:pt>
                  <c:pt idx="14">
                    <c:v>Prihodi za posebne namjene</c:v>
                  </c:pt>
                  <c:pt idx="15">
                    <c:v>Pomoći</c:v>
                  </c:pt>
                  <c:pt idx="16">
                    <c:v>EFS </c:v>
                  </c:pt>
                  <c:pt idx="17">
                    <c:v>Donacije</c:v>
                  </c:pt>
                  <c:pt idx="18">
                    <c:v>Financijski rashodi</c:v>
                  </c:pt>
                  <c:pt idx="19">
                    <c:v>Decentralizirana sredstva</c:v>
                  </c:pt>
                  <c:pt idx="20">
                    <c:v>Vlastiti prihodi</c:v>
                  </c:pt>
                  <c:pt idx="21">
                    <c:v>Pomoći</c:v>
                  </c:pt>
                  <c:pt idx="22">
                    <c:v>Naknade građanima i kućanstvima na temelju osiguranja i druge naknade</c:v>
                  </c:pt>
                  <c:pt idx="23">
                    <c:v>Vlastiti prihodi</c:v>
                  </c:pt>
                  <c:pt idx="24">
                    <c:v>Prihodi za posebne namjene</c:v>
                  </c:pt>
                  <c:pt idx="25">
                    <c:v>Školska shema</c:v>
                  </c:pt>
                  <c:pt idx="26">
                    <c:v>Pomoći</c:v>
                  </c:pt>
                  <c:pt idx="27">
                    <c:v>Ostali rashodi</c:v>
                  </c:pt>
                  <c:pt idx="28">
                    <c:v>Vlastiti prihodi</c:v>
                  </c:pt>
                  <c:pt idx="29">
                    <c:v>Pomoći</c:v>
                  </c:pt>
                  <c:pt idx="30">
                    <c:v>Rashodi za nabavu nefinancijske imovine</c:v>
                  </c:pt>
                  <c:pt idx="31">
                    <c:v>Rashodi za nabavu proizvedene dugotrajne imovine</c:v>
                  </c:pt>
                  <c:pt idx="32">
                    <c:v>Opći prihodi i primici</c:v>
                  </c:pt>
                  <c:pt idx="33">
                    <c:v>Vlastiti prihodi</c:v>
                  </c:pt>
                  <c:pt idx="34">
                    <c:v>Prihodi za posebne namjene</c:v>
                  </c:pt>
                  <c:pt idx="35">
                    <c:v>Pomoći</c:v>
                  </c:pt>
                  <c:pt idx="36">
                    <c:v>Donacije</c:v>
                  </c:pt>
                  <c:pt idx="37">
                    <c:v>Prihodi od nefin.imov.i nadok.šteta s osnov.osig.</c:v>
                  </c:pt>
                  <c:pt idx="38">
                    <c:v>Rashodi za dodatna ulaganja na nefinancijskoj imovini</c:v>
                  </c:pt>
                </c:lvl>
                <c:lvl>
                  <c:pt idx="0">
                    <c:v>3</c:v>
                  </c:pt>
                  <c:pt idx="2">
                    <c:v>31</c:v>
                  </c:pt>
                  <c:pt idx="3">
                    <c:v>1.1.</c:v>
                  </c:pt>
                  <c:pt idx="4">
                    <c:v>4.L.</c:v>
                  </c:pt>
                  <c:pt idx="5">
                    <c:v>5.T.</c:v>
                  </c:pt>
                  <c:pt idx="6">
                    <c:v>5.0.5</c:v>
                  </c:pt>
                  <c:pt idx="7">
                    <c:v>5.K.</c:v>
                  </c:pt>
                  <c:pt idx="8">
                    <c:v>3.3.</c:v>
                  </c:pt>
                  <c:pt idx="9">
                    <c:v>32</c:v>
                  </c:pt>
                  <c:pt idx="10">
                    <c:v>1.1.</c:v>
                  </c:pt>
                  <c:pt idx="11">
                    <c:v>3.3.</c:v>
                  </c:pt>
                  <c:pt idx="12">
                    <c:v>4.1.</c:v>
                  </c:pt>
                  <c:pt idx="13">
                    <c:v>5.0.5</c:v>
                  </c:pt>
                  <c:pt idx="14">
                    <c:v>4.L.</c:v>
                  </c:pt>
                  <c:pt idx="15">
                    <c:v>5.K.</c:v>
                  </c:pt>
                  <c:pt idx="16">
                    <c:v>5.T.</c:v>
                  </c:pt>
                  <c:pt idx="17">
                    <c:v>6.3.</c:v>
                  </c:pt>
                  <c:pt idx="18">
                    <c:v>34</c:v>
                  </c:pt>
                  <c:pt idx="19">
                    <c:v>4.1.</c:v>
                  </c:pt>
                  <c:pt idx="20">
                    <c:v>3.3.</c:v>
                  </c:pt>
                  <c:pt idx="21">
                    <c:v>5.K.</c:v>
                  </c:pt>
                  <c:pt idx="22">
                    <c:v>37</c:v>
                  </c:pt>
                  <c:pt idx="23">
                    <c:v>3.3.</c:v>
                  </c:pt>
                  <c:pt idx="24">
                    <c:v>4.L.</c:v>
                  </c:pt>
                  <c:pt idx="25">
                    <c:v>5.Đ.</c:v>
                  </c:pt>
                  <c:pt idx="26">
                    <c:v>5.K.</c:v>
                  </c:pt>
                  <c:pt idx="27">
                    <c:v>38</c:v>
                  </c:pt>
                  <c:pt idx="28">
                    <c:v>3.3</c:v>
                  </c:pt>
                  <c:pt idx="29">
                    <c:v>5.K.</c:v>
                  </c:pt>
                  <c:pt idx="30">
                    <c:v>4</c:v>
                  </c:pt>
                  <c:pt idx="31">
                    <c:v>42</c:v>
                  </c:pt>
                  <c:pt idx="32">
                    <c:v>1.1.</c:v>
                  </c:pt>
                  <c:pt idx="33">
                    <c:v>3.3.</c:v>
                  </c:pt>
                  <c:pt idx="34">
                    <c:v>4.L.</c:v>
                  </c:pt>
                  <c:pt idx="35">
                    <c:v>5.K.</c:v>
                  </c:pt>
                  <c:pt idx="36">
                    <c:v>6.3.</c:v>
                  </c:pt>
                  <c:pt idx="37">
                    <c:v>7.6.</c:v>
                  </c:pt>
                  <c:pt idx="38">
                    <c:v>45</c:v>
                  </c:pt>
                </c:lvl>
                <c:lvl>
                  <c:pt idx="2">
                    <c:v>31</c:v>
                  </c:pt>
                  <c:pt idx="9">
                    <c:v>32</c:v>
                  </c:pt>
                  <c:pt idx="18">
                    <c:v>34</c:v>
                  </c:pt>
                  <c:pt idx="22">
                    <c:v>37</c:v>
                  </c:pt>
                  <c:pt idx="27">
                    <c:v>38</c:v>
                  </c:pt>
                  <c:pt idx="31">
                    <c:v>42</c:v>
                  </c:pt>
                  <c:pt idx="38">
                    <c:v>45</c:v>
                  </c:pt>
                </c:lvl>
              </c:multiLvlStrCache>
            </c:multiLvlStrRef>
          </c:cat>
          <c:val>
            <c:numRef>
              <c:f>' Račun prihoda i rashoda'!$F$36:$F$74</c:f>
              <c:numCache>
                <c:formatCode>#,##0.00</c:formatCode>
                <c:ptCount val="39"/>
                <c:pt idx="0" formatCode="General">
                  <c:v>2</c:v>
                </c:pt>
                <c:pt idx="1">
                  <c:v>1615036.51</c:v>
                </c:pt>
                <c:pt idx="2">
                  <c:v>1344603.49</c:v>
                </c:pt>
                <c:pt idx="3">
                  <c:v>16592.939999999999</c:v>
                </c:pt>
                <c:pt idx="4">
                  <c:v>6071.78</c:v>
                </c:pt>
                <c:pt idx="5">
                  <c:v>47226.05</c:v>
                </c:pt>
                <c:pt idx="6">
                  <c:v>0</c:v>
                </c:pt>
                <c:pt idx="7">
                  <c:v>1273824.72</c:v>
                </c:pt>
                <c:pt idx="8">
                  <c:v>888</c:v>
                </c:pt>
                <c:pt idx="9">
                  <c:v>253662.06</c:v>
                </c:pt>
                <c:pt idx="10">
                  <c:v>21682.81</c:v>
                </c:pt>
                <c:pt idx="11">
                  <c:v>6053.37</c:v>
                </c:pt>
                <c:pt idx="12">
                  <c:v>55483.64</c:v>
                </c:pt>
                <c:pt idx="13">
                  <c:v>0</c:v>
                </c:pt>
                <c:pt idx="14">
                  <c:v>7396.33</c:v>
                </c:pt>
                <c:pt idx="15">
                  <c:v>165971.85</c:v>
                </c:pt>
                <c:pt idx="16">
                  <c:v>2256.16</c:v>
                </c:pt>
                <c:pt idx="17">
                  <c:v>4183.5200000000004</c:v>
                </c:pt>
                <c:pt idx="18">
                  <c:v>551.24</c:v>
                </c:pt>
                <c:pt idx="19">
                  <c:v>261.77</c:v>
                </c:pt>
                <c:pt idx="20">
                  <c:v>296.47000000000003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0.81</c:v>
                </c:pt>
                <c:pt idx="29">
                  <c:v>0</c:v>
                </c:pt>
                <c:pt idx="30">
                  <c:v>16219.72</c:v>
                </c:pt>
                <c:pt idx="31">
                  <c:v>16219.72</c:v>
                </c:pt>
                <c:pt idx="32">
                  <c:v>10996.26</c:v>
                </c:pt>
                <c:pt idx="33">
                  <c:v>243.87</c:v>
                </c:pt>
                <c:pt idx="34">
                  <c:v>0</c:v>
                </c:pt>
                <c:pt idx="35">
                  <c:v>4977.59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2-4647-9C69-D0B8C02381D5}"/>
            </c:ext>
          </c:extLst>
        </c:ser>
        <c:ser>
          <c:idx val="2"/>
          <c:order val="2"/>
          <c:tx>
            <c:strRef>
              <c:f>' Račun prihoda i rashoda'!$G$35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rashoda'!$B$36:$D$74</c:f>
              <c:multiLvlStrCache>
                <c:ptCount val="39"/>
                <c:lvl>
                  <c:pt idx="0">
                    <c:v>1</c:v>
                  </c:pt>
                  <c:pt idx="1">
                    <c:v>Rashodi poslovanja</c:v>
                  </c:pt>
                  <c:pt idx="2">
                    <c:v>Rashodi za zaposlene</c:v>
                  </c:pt>
                  <c:pt idx="3">
                    <c:v>Opći prihodi i primici</c:v>
                  </c:pt>
                  <c:pt idx="4">
                    <c:v>Prihodi za posebne namjene</c:v>
                  </c:pt>
                  <c:pt idx="5">
                    <c:v>EFS </c:v>
                  </c:pt>
                  <c:pt idx="6">
                    <c:v>MZO</c:v>
                  </c:pt>
                  <c:pt idx="7">
                    <c:v>Pomoći</c:v>
                  </c:pt>
                  <c:pt idx="8">
                    <c:v>Vlastiti prihodi</c:v>
                  </c:pt>
                  <c:pt idx="9">
                    <c:v>Materijalni rashodi</c:v>
                  </c:pt>
                  <c:pt idx="10">
                    <c:v>Opći prihodi i primici</c:v>
                  </c:pt>
                  <c:pt idx="11">
                    <c:v>Vlastiti prihodi</c:v>
                  </c:pt>
                  <c:pt idx="12">
                    <c:v>Decentralizirana sredstva</c:v>
                  </c:pt>
                  <c:pt idx="13">
                    <c:v>MZO</c:v>
                  </c:pt>
                  <c:pt idx="14">
                    <c:v>Prihodi za posebne namjene</c:v>
                  </c:pt>
                  <c:pt idx="15">
                    <c:v>Pomoći</c:v>
                  </c:pt>
                  <c:pt idx="16">
                    <c:v>EFS </c:v>
                  </c:pt>
                  <c:pt idx="17">
                    <c:v>Donacije</c:v>
                  </c:pt>
                  <c:pt idx="18">
                    <c:v>Financijski rashodi</c:v>
                  </c:pt>
                  <c:pt idx="19">
                    <c:v>Decentralizirana sredstva</c:v>
                  </c:pt>
                  <c:pt idx="20">
                    <c:v>Vlastiti prihodi</c:v>
                  </c:pt>
                  <c:pt idx="21">
                    <c:v>Pomoći</c:v>
                  </c:pt>
                  <c:pt idx="22">
                    <c:v>Naknade građanima i kućanstvima na temelju osiguranja i druge naknade</c:v>
                  </c:pt>
                  <c:pt idx="23">
                    <c:v>Vlastiti prihodi</c:v>
                  </c:pt>
                  <c:pt idx="24">
                    <c:v>Prihodi za posebne namjene</c:v>
                  </c:pt>
                  <c:pt idx="25">
                    <c:v>Školska shema</c:v>
                  </c:pt>
                  <c:pt idx="26">
                    <c:v>Pomoći</c:v>
                  </c:pt>
                  <c:pt idx="27">
                    <c:v>Ostali rashodi</c:v>
                  </c:pt>
                  <c:pt idx="28">
                    <c:v>Vlastiti prihodi</c:v>
                  </c:pt>
                  <c:pt idx="29">
                    <c:v>Pomoći</c:v>
                  </c:pt>
                  <c:pt idx="30">
                    <c:v>Rashodi za nabavu nefinancijske imovine</c:v>
                  </c:pt>
                  <c:pt idx="31">
                    <c:v>Rashodi za nabavu proizvedene dugotrajne imovine</c:v>
                  </c:pt>
                  <c:pt idx="32">
                    <c:v>Opći prihodi i primici</c:v>
                  </c:pt>
                  <c:pt idx="33">
                    <c:v>Vlastiti prihodi</c:v>
                  </c:pt>
                  <c:pt idx="34">
                    <c:v>Prihodi za posebne namjene</c:v>
                  </c:pt>
                  <c:pt idx="35">
                    <c:v>Pomoći</c:v>
                  </c:pt>
                  <c:pt idx="36">
                    <c:v>Donacije</c:v>
                  </c:pt>
                  <c:pt idx="37">
                    <c:v>Prihodi od nefin.imov.i nadok.šteta s osnov.osig.</c:v>
                  </c:pt>
                  <c:pt idx="38">
                    <c:v>Rashodi za dodatna ulaganja na nefinancijskoj imovini</c:v>
                  </c:pt>
                </c:lvl>
                <c:lvl>
                  <c:pt idx="0">
                    <c:v>3</c:v>
                  </c:pt>
                  <c:pt idx="2">
                    <c:v>31</c:v>
                  </c:pt>
                  <c:pt idx="3">
                    <c:v>1.1.</c:v>
                  </c:pt>
                  <c:pt idx="4">
                    <c:v>4.L.</c:v>
                  </c:pt>
                  <c:pt idx="5">
                    <c:v>5.T.</c:v>
                  </c:pt>
                  <c:pt idx="6">
                    <c:v>5.0.5</c:v>
                  </c:pt>
                  <c:pt idx="7">
                    <c:v>5.K.</c:v>
                  </c:pt>
                  <c:pt idx="8">
                    <c:v>3.3.</c:v>
                  </c:pt>
                  <c:pt idx="9">
                    <c:v>32</c:v>
                  </c:pt>
                  <c:pt idx="10">
                    <c:v>1.1.</c:v>
                  </c:pt>
                  <c:pt idx="11">
                    <c:v>3.3.</c:v>
                  </c:pt>
                  <c:pt idx="12">
                    <c:v>4.1.</c:v>
                  </c:pt>
                  <c:pt idx="13">
                    <c:v>5.0.5</c:v>
                  </c:pt>
                  <c:pt idx="14">
                    <c:v>4.L.</c:v>
                  </c:pt>
                  <c:pt idx="15">
                    <c:v>5.K.</c:v>
                  </c:pt>
                  <c:pt idx="16">
                    <c:v>5.T.</c:v>
                  </c:pt>
                  <c:pt idx="17">
                    <c:v>6.3.</c:v>
                  </c:pt>
                  <c:pt idx="18">
                    <c:v>34</c:v>
                  </c:pt>
                  <c:pt idx="19">
                    <c:v>4.1.</c:v>
                  </c:pt>
                  <c:pt idx="20">
                    <c:v>3.3.</c:v>
                  </c:pt>
                  <c:pt idx="21">
                    <c:v>5.K.</c:v>
                  </c:pt>
                  <c:pt idx="22">
                    <c:v>37</c:v>
                  </c:pt>
                  <c:pt idx="23">
                    <c:v>3.3.</c:v>
                  </c:pt>
                  <c:pt idx="24">
                    <c:v>4.L.</c:v>
                  </c:pt>
                  <c:pt idx="25">
                    <c:v>5.Đ.</c:v>
                  </c:pt>
                  <c:pt idx="26">
                    <c:v>5.K.</c:v>
                  </c:pt>
                  <c:pt idx="27">
                    <c:v>38</c:v>
                  </c:pt>
                  <c:pt idx="28">
                    <c:v>3.3</c:v>
                  </c:pt>
                  <c:pt idx="29">
                    <c:v>5.K.</c:v>
                  </c:pt>
                  <c:pt idx="30">
                    <c:v>4</c:v>
                  </c:pt>
                  <c:pt idx="31">
                    <c:v>42</c:v>
                  </c:pt>
                  <c:pt idx="32">
                    <c:v>1.1.</c:v>
                  </c:pt>
                  <c:pt idx="33">
                    <c:v>3.3.</c:v>
                  </c:pt>
                  <c:pt idx="34">
                    <c:v>4.L.</c:v>
                  </c:pt>
                  <c:pt idx="35">
                    <c:v>5.K.</c:v>
                  </c:pt>
                  <c:pt idx="36">
                    <c:v>6.3.</c:v>
                  </c:pt>
                  <c:pt idx="37">
                    <c:v>7.6.</c:v>
                  </c:pt>
                  <c:pt idx="38">
                    <c:v>45</c:v>
                  </c:pt>
                </c:lvl>
                <c:lvl>
                  <c:pt idx="2">
                    <c:v>31</c:v>
                  </c:pt>
                  <c:pt idx="9">
                    <c:v>32</c:v>
                  </c:pt>
                  <c:pt idx="18">
                    <c:v>34</c:v>
                  </c:pt>
                  <c:pt idx="22">
                    <c:v>37</c:v>
                  </c:pt>
                  <c:pt idx="27">
                    <c:v>38</c:v>
                  </c:pt>
                  <c:pt idx="31">
                    <c:v>42</c:v>
                  </c:pt>
                  <c:pt idx="38">
                    <c:v>45</c:v>
                  </c:pt>
                </c:lvl>
              </c:multiLvlStrCache>
            </c:multiLvlStrRef>
          </c:cat>
          <c:val>
            <c:numRef>
              <c:f>' Račun prihoda i rashoda'!$G$36:$G$74</c:f>
            </c:numRef>
          </c:val>
          <c:extLst>
            <c:ext xmlns:c16="http://schemas.microsoft.com/office/drawing/2014/chart" uri="{C3380CC4-5D6E-409C-BE32-E72D297353CC}">
              <c16:uniqueId val="{00000002-7AE2-4647-9C69-D0B8C02381D5}"/>
            </c:ext>
          </c:extLst>
        </c:ser>
        <c:ser>
          <c:idx val="3"/>
          <c:order val="3"/>
          <c:tx>
            <c:strRef>
              <c:f>' Račun prihoda i rashoda'!$H$35</c:f>
              <c:strCache>
                <c:ptCount val="1"/>
                <c:pt idx="0">
                  <c:v>Plan tekuće godine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rashoda'!$B$36:$D$74</c:f>
              <c:multiLvlStrCache>
                <c:ptCount val="39"/>
                <c:lvl>
                  <c:pt idx="0">
                    <c:v>1</c:v>
                  </c:pt>
                  <c:pt idx="1">
                    <c:v>Rashodi poslovanja</c:v>
                  </c:pt>
                  <c:pt idx="2">
                    <c:v>Rashodi za zaposlene</c:v>
                  </c:pt>
                  <c:pt idx="3">
                    <c:v>Opći prihodi i primici</c:v>
                  </c:pt>
                  <c:pt idx="4">
                    <c:v>Prihodi za posebne namjene</c:v>
                  </c:pt>
                  <c:pt idx="5">
                    <c:v>EFS </c:v>
                  </c:pt>
                  <c:pt idx="6">
                    <c:v>MZO</c:v>
                  </c:pt>
                  <c:pt idx="7">
                    <c:v>Pomoći</c:v>
                  </c:pt>
                  <c:pt idx="8">
                    <c:v>Vlastiti prihodi</c:v>
                  </c:pt>
                  <c:pt idx="9">
                    <c:v>Materijalni rashodi</c:v>
                  </c:pt>
                  <c:pt idx="10">
                    <c:v>Opći prihodi i primici</c:v>
                  </c:pt>
                  <c:pt idx="11">
                    <c:v>Vlastiti prihodi</c:v>
                  </c:pt>
                  <c:pt idx="12">
                    <c:v>Decentralizirana sredstva</c:v>
                  </c:pt>
                  <c:pt idx="13">
                    <c:v>MZO</c:v>
                  </c:pt>
                  <c:pt idx="14">
                    <c:v>Prihodi za posebne namjene</c:v>
                  </c:pt>
                  <c:pt idx="15">
                    <c:v>Pomoći</c:v>
                  </c:pt>
                  <c:pt idx="16">
                    <c:v>EFS </c:v>
                  </c:pt>
                  <c:pt idx="17">
                    <c:v>Donacije</c:v>
                  </c:pt>
                  <c:pt idx="18">
                    <c:v>Financijski rashodi</c:v>
                  </c:pt>
                  <c:pt idx="19">
                    <c:v>Decentralizirana sredstva</c:v>
                  </c:pt>
                  <c:pt idx="20">
                    <c:v>Vlastiti prihodi</c:v>
                  </c:pt>
                  <c:pt idx="21">
                    <c:v>Pomoći</c:v>
                  </c:pt>
                  <c:pt idx="22">
                    <c:v>Naknade građanima i kućanstvima na temelju osiguranja i druge naknade</c:v>
                  </c:pt>
                  <c:pt idx="23">
                    <c:v>Vlastiti prihodi</c:v>
                  </c:pt>
                  <c:pt idx="24">
                    <c:v>Prihodi za posebne namjene</c:v>
                  </c:pt>
                  <c:pt idx="25">
                    <c:v>Školska shema</c:v>
                  </c:pt>
                  <c:pt idx="26">
                    <c:v>Pomoći</c:v>
                  </c:pt>
                  <c:pt idx="27">
                    <c:v>Ostali rashodi</c:v>
                  </c:pt>
                  <c:pt idx="28">
                    <c:v>Vlastiti prihodi</c:v>
                  </c:pt>
                  <c:pt idx="29">
                    <c:v>Pomoći</c:v>
                  </c:pt>
                  <c:pt idx="30">
                    <c:v>Rashodi za nabavu nefinancijske imovine</c:v>
                  </c:pt>
                  <c:pt idx="31">
                    <c:v>Rashodi za nabavu proizvedene dugotrajne imovine</c:v>
                  </c:pt>
                  <c:pt idx="32">
                    <c:v>Opći prihodi i primici</c:v>
                  </c:pt>
                  <c:pt idx="33">
                    <c:v>Vlastiti prihodi</c:v>
                  </c:pt>
                  <c:pt idx="34">
                    <c:v>Prihodi za posebne namjene</c:v>
                  </c:pt>
                  <c:pt idx="35">
                    <c:v>Pomoći</c:v>
                  </c:pt>
                  <c:pt idx="36">
                    <c:v>Donacije</c:v>
                  </c:pt>
                  <c:pt idx="37">
                    <c:v>Prihodi od nefin.imov.i nadok.šteta s osnov.osig.</c:v>
                  </c:pt>
                  <c:pt idx="38">
                    <c:v>Rashodi za dodatna ulaganja na nefinancijskoj imovini</c:v>
                  </c:pt>
                </c:lvl>
                <c:lvl>
                  <c:pt idx="0">
                    <c:v>3</c:v>
                  </c:pt>
                  <c:pt idx="2">
                    <c:v>31</c:v>
                  </c:pt>
                  <c:pt idx="3">
                    <c:v>1.1.</c:v>
                  </c:pt>
                  <c:pt idx="4">
                    <c:v>4.L.</c:v>
                  </c:pt>
                  <c:pt idx="5">
                    <c:v>5.T.</c:v>
                  </c:pt>
                  <c:pt idx="6">
                    <c:v>5.0.5</c:v>
                  </c:pt>
                  <c:pt idx="7">
                    <c:v>5.K.</c:v>
                  </c:pt>
                  <c:pt idx="8">
                    <c:v>3.3.</c:v>
                  </c:pt>
                  <c:pt idx="9">
                    <c:v>32</c:v>
                  </c:pt>
                  <c:pt idx="10">
                    <c:v>1.1.</c:v>
                  </c:pt>
                  <c:pt idx="11">
                    <c:v>3.3.</c:v>
                  </c:pt>
                  <c:pt idx="12">
                    <c:v>4.1.</c:v>
                  </c:pt>
                  <c:pt idx="13">
                    <c:v>5.0.5</c:v>
                  </c:pt>
                  <c:pt idx="14">
                    <c:v>4.L.</c:v>
                  </c:pt>
                  <c:pt idx="15">
                    <c:v>5.K.</c:v>
                  </c:pt>
                  <c:pt idx="16">
                    <c:v>5.T.</c:v>
                  </c:pt>
                  <c:pt idx="17">
                    <c:v>6.3.</c:v>
                  </c:pt>
                  <c:pt idx="18">
                    <c:v>34</c:v>
                  </c:pt>
                  <c:pt idx="19">
                    <c:v>4.1.</c:v>
                  </c:pt>
                  <c:pt idx="20">
                    <c:v>3.3.</c:v>
                  </c:pt>
                  <c:pt idx="21">
                    <c:v>5.K.</c:v>
                  </c:pt>
                  <c:pt idx="22">
                    <c:v>37</c:v>
                  </c:pt>
                  <c:pt idx="23">
                    <c:v>3.3.</c:v>
                  </c:pt>
                  <c:pt idx="24">
                    <c:v>4.L.</c:v>
                  </c:pt>
                  <c:pt idx="25">
                    <c:v>5.Đ.</c:v>
                  </c:pt>
                  <c:pt idx="26">
                    <c:v>5.K.</c:v>
                  </c:pt>
                  <c:pt idx="27">
                    <c:v>38</c:v>
                  </c:pt>
                  <c:pt idx="28">
                    <c:v>3.3</c:v>
                  </c:pt>
                  <c:pt idx="29">
                    <c:v>5.K.</c:v>
                  </c:pt>
                  <c:pt idx="30">
                    <c:v>4</c:v>
                  </c:pt>
                  <c:pt idx="31">
                    <c:v>42</c:v>
                  </c:pt>
                  <c:pt idx="32">
                    <c:v>1.1.</c:v>
                  </c:pt>
                  <c:pt idx="33">
                    <c:v>3.3.</c:v>
                  </c:pt>
                  <c:pt idx="34">
                    <c:v>4.L.</c:v>
                  </c:pt>
                  <c:pt idx="35">
                    <c:v>5.K.</c:v>
                  </c:pt>
                  <c:pt idx="36">
                    <c:v>6.3.</c:v>
                  </c:pt>
                  <c:pt idx="37">
                    <c:v>7.6.</c:v>
                  </c:pt>
                  <c:pt idx="38">
                    <c:v>45</c:v>
                  </c:pt>
                </c:lvl>
                <c:lvl>
                  <c:pt idx="2">
                    <c:v>31</c:v>
                  </c:pt>
                  <c:pt idx="9">
                    <c:v>32</c:v>
                  </c:pt>
                  <c:pt idx="18">
                    <c:v>34</c:v>
                  </c:pt>
                  <c:pt idx="22">
                    <c:v>37</c:v>
                  </c:pt>
                  <c:pt idx="27">
                    <c:v>38</c:v>
                  </c:pt>
                  <c:pt idx="31">
                    <c:v>42</c:v>
                  </c:pt>
                  <c:pt idx="38">
                    <c:v>45</c:v>
                  </c:pt>
                </c:lvl>
              </c:multiLvlStrCache>
            </c:multiLvlStrRef>
          </c:cat>
          <c:val>
            <c:numRef>
              <c:f>' Račun prihoda i rashoda'!$H$36:$H$74</c:f>
              <c:numCache>
                <c:formatCode>#,##0.00</c:formatCode>
                <c:ptCount val="39"/>
                <c:pt idx="0" formatCode="General">
                  <c:v>3</c:v>
                </c:pt>
                <c:pt idx="1">
                  <c:v>3231691</c:v>
                </c:pt>
                <c:pt idx="2">
                  <c:v>1938440.05</c:v>
                </c:pt>
                <c:pt idx="3">
                  <c:v>48580</c:v>
                </c:pt>
                <c:pt idx="4">
                  <c:v>5743.58</c:v>
                </c:pt>
                <c:pt idx="5">
                  <c:v>117500</c:v>
                </c:pt>
                <c:pt idx="6">
                  <c:v>20740</c:v>
                </c:pt>
                <c:pt idx="7">
                  <c:v>1741362.98</c:v>
                </c:pt>
                <c:pt idx="8">
                  <c:v>4513.49</c:v>
                </c:pt>
                <c:pt idx="9">
                  <c:v>428600.94</c:v>
                </c:pt>
                <c:pt idx="10">
                  <c:v>34952</c:v>
                </c:pt>
                <c:pt idx="11">
                  <c:v>28202.28</c:v>
                </c:pt>
                <c:pt idx="12">
                  <c:v>105595.2</c:v>
                </c:pt>
                <c:pt idx="13">
                  <c:v>1080</c:v>
                </c:pt>
                <c:pt idx="14">
                  <c:v>86133.46</c:v>
                </c:pt>
                <c:pt idx="15">
                  <c:v>161989.54</c:v>
                </c:pt>
                <c:pt idx="16">
                  <c:v>5980</c:v>
                </c:pt>
                <c:pt idx="17">
                  <c:v>5268.83</c:v>
                </c:pt>
                <c:pt idx="18">
                  <c:v>423.88</c:v>
                </c:pt>
                <c:pt idx="19">
                  <c:v>224.8</c:v>
                </c:pt>
                <c:pt idx="20">
                  <c:v>199.08</c:v>
                </c:pt>
                <c:pt idx="21">
                  <c:v>0</c:v>
                </c:pt>
                <c:pt idx="22">
                  <c:v>65666</c:v>
                </c:pt>
                <c:pt idx="23">
                  <c:v>66.36</c:v>
                </c:pt>
                <c:pt idx="24">
                  <c:v>0</c:v>
                </c:pt>
                <c:pt idx="25">
                  <c:v>0</c:v>
                </c:pt>
                <c:pt idx="26">
                  <c:v>65000</c:v>
                </c:pt>
                <c:pt idx="27">
                  <c:v>1356</c:v>
                </c:pt>
                <c:pt idx="28">
                  <c:v>0</c:v>
                </c:pt>
                <c:pt idx="30">
                  <c:v>797203.13</c:v>
                </c:pt>
                <c:pt idx="31">
                  <c:v>116039.52</c:v>
                </c:pt>
                <c:pt idx="32">
                  <c:v>22500</c:v>
                </c:pt>
                <c:pt idx="33">
                  <c:v>8968.8700000000008</c:v>
                </c:pt>
                <c:pt idx="34">
                  <c:v>0</c:v>
                </c:pt>
                <c:pt idx="35">
                  <c:v>81863.100000000006</c:v>
                </c:pt>
                <c:pt idx="36">
                  <c:v>2707.55</c:v>
                </c:pt>
                <c:pt idx="37">
                  <c:v>0</c:v>
                </c:pt>
                <c:pt idx="38">
                  <c:v>681163.61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E2-4647-9C69-D0B8C02381D5}"/>
            </c:ext>
          </c:extLst>
        </c:ser>
        <c:ser>
          <c:idx val="4"/>
          <c:order val="4"/>
          <c:tx>
            <c:strRef>
              <c:f>' Račun prihoda i rashoda'!$I$35</c:f>
              <c:strCache>
                <c:ptCount val="1"/>
                <c:pt idx="0">
                  <c:v>Izvršenje 01.01.-30.06.2026.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 Račun prihoda i rashoda'!$B$36:$D$74</c:f>
              <c:multiLvlStrCache>
                <c:ptCount val="39"/>
                <c:lvl>
                  <c:pt idx="0">
                    <c:v>1</c:v>
                  </c:pt>
                  <c:pt idx="1">
                    <c:v>Rashodi poslovanja</c:v>
                  </c:pt>
                  <c:pt idx="2">
                    <c:v>Rashodi za zaposlene</c:v>
                  </c:pt>
                  <c:pt idx="3">
                    <c:v>Opći prihodi i primici</c:v>
                  </c:pt>
                  <c:pt idx="4">
                    <c:v>Prihodi za posebne namjene</c:v>
                  </c:pt>
                  <c:pt idx="5">
                    <c:v>EFS </c:v>
                  </c:pt>
                  <c:pt idx="6">
                    <c:v>MZO</c:v>
                  </c:pt>
                  <c:pt idx="7">
                    <c:v>Pomoći</c:v>
                  </c:pt>
                  <c:pt idx="8">
                    <c:v>Vlastiti prihodi</c:v>
                  </c:pt>
                  <c:pt idx="9">
                    <c:v>Materijalni rashodi</c:v>
                  </c:pt>
                  <c:pt idx="10">
                    <c:v>Opći prihodi i primici</c:v>
                  </c:pt>
                  <c:pt idx="11">
                    <c:v>Vlastiti prihodi</c:v>
                  </c:pt>
                  <c:pt idx="12">
                    <c:v>Decentralizirana sredstva</c:v>
                  </c:pt>
                  <c:pt idx="13">
                    <c:v>MZO</c:v>
                  </c:pt>
                  <c:pt idx="14">
                    <c:v>Prihodi za posebne namjene</c:v>
                  </c:pt>
                  <c:pt idx="15">
                    <c:v>Pomoći</c:v>
                  </c:pt>
                  <c:pt idx="16">
                    <c:v>EFS </c:v>
                  </c:pt>
                  <c:pt idx="17">
                    <c:v>Donacije</c:v>
                  </c:pt>
                  <c:pt idx="18">
                    <c:v>Financijski rashodi</c:v>
                  </c:pt>
                  <c:pt idx="19">
                    <c:v>Decentralizirana sredstva</c:v>
                  </c:pt>
                  <c:pt idx="20">
                    <c:v>Vlastiti prihodi</c:v>
                  </c:pt>
                  <c:pt idx="21">
                    <c:v>Pomoći</c:v>
                  </c:pt>
                  <c:pt idx="22">
                    <c:v>Naknade građanima i kućanstvima na temelju osiguranja i druge naknade</c:v>
                  </c:pt>
                  <c:pt idx="23">
                    <c:v>Vlastiti prihodi</c:v>
                  </c:pt>
                  <c:pt idx="24">
                    <c:v>Prihodi za posebne namjene</c:v>
                  </c:pt>
                  <c:pt idx="25">
                    <c:v>Školska shema</c:v>
                  </c:pt>
                  <c:pt idx="26">
                    <c:v>Pomoći</c:v>
                  </c:pt>
                  <c:pt idx="27">
                    <c:v>Ostali rashodi</c:v>
                  </c:pt>
                  <c:pt idx="28">
                    <c:v>Vlastiti prihodi</c:v>
                  </c:pt>
                  <c:pt idx="29">
                    <c:v>Pomoći</c:v>
                  </c:pt>
                  <c:pt idx="30">
                    <c:v>Rashodi za nabavu nefinancijske imovine</c:v>
                  </c:pt>
                  <c:pt idx="31">
                    <c:v>Rashodi za nabavu proizvedene dugotrajne imovine</c:v>
                  </c:pt>
                  <c:pt idx="32">
                    <c:v>Opći prihodi i primici</c:v>
                  </c:pt>
                  <c:pt idx="33">
                    <c:v>Vlastiti prihodi</c:v>
                  </c:pt>
                  <c:pt idx="34">
                    <c:v>Prihodi za posebne namjene</c:v>
                  </c:pt>
                  <c:pt idx="35">
                    <c:v>Pomoći</c:v>
                  </c:pt>
                  <c:pt idx="36">
                    <c:v>Donacije</c:v>
                  </c:pt>
                  <c:pt idx="37">
                    <c:v>Prihodi od nefin.imov.i nadok.šteta s osnov.osig.</c:v>
                  </c:pt>
                  <c:pt idx="38">
                    <c:v>Rashodi za dodatna ulaganja na nefinancijskoj imovini</c:v>
                  </c:pt>
                </c:lvl>
                <c:lvl>
                  <c:pt idx="0">
                    <c:v>3</c:v>
                  </c:pt>
                  <c:pt idx="2">
                    <c:v>31</c:v>
                  </c:pt>
                  <c:pt idx="3">
                    <c:v>1.1.</c:v>
                  </c:pt>
                  <c:pt idx="4">
                    <c:v>4.L.</c:v>
                  </c:pt>
                  <c:pt idx="5">
                    <c:v>5.T.</c:v>
                  </c:pt>
                  <c:pt idx="6">
                    <c:v>5.0.5</c:v>
                  </c:pt>
                  <c:pt idx="7">
                    <c:v>5.K.</c:v>
                  </c:pt>
                  <c:pt idx="8">
                    <c:v>3.3.</c:v>
                  </c:pt>
                  <c:pt idx="9">
                    <c:v>32</c:v>
                  </c:pt>
                  <c:pt idx="10">
                    <c:v>1.1.</c:v>
                  </c:pt>
                  <c:pt idx="11">
                    <c:v>3.3.</c:v>
                  </c:pt>
                  <c:pt idx="12">
                    <c:v>4.1.</c:v>
                  </c:pt>
                  <c:pt idx="13">
                    <c:v>5.0.5</c:v>
                  </c:pt>
                  <c:pt idx="14">
                    <c:v>4.L.</c:v>
                  </c:pt>
                  <c:pt idx="15">
                    <c:v>5.K.</c:v>
                  </c:pt>
                  <c:pt idx="16">
                    <c:v>5.T.</c:v>
                  </c:pt>
                  <c:pt idx="17">
                    <c:v>6.3.</c:v>
                  </c:pt>
                  <c:pt idx="18">
                    <c:v>34</c:v>
                  </c:pt>
                  <c:pt idx="19">
                    <c:v>4.1.</c:v>
                  </c:pt>
                  <c:pt idx="20">
                    <c:v>3.3.</c:v>
                  </c:pt>
                  <c:pt idx="21">
                    <c:v>5.K.</c:v>
                  </c:pt>
                  <c:pt idx="22">
                    <c:v>37</c:v>
                  </c:pt>
                  <c:pt idx="23">
                    <c:v>3.3.</c:v>
                  </c:pt>
                  <c:pt idx="24">
                    <c:v>4.L.</c:v>
                  </c:pt>
                  <c:pt idx="25">
                    <c:v>5.Đ.</c:v>
                  </c:pt>
                  <c:pt idx="26">
                    <c:v>5.K.</c:v>
                  </c:pt>
                  <c:pt idx="27">
                    <c:v>38</c:v>
                  </c:pt>
                  <c:pt idx="28">
                    <c:v>3.3</c:v>
                  </c:pt>
                  <c:pt idx="29">
                    <c:v>5.K.</c:v>
                  </c:pt>
                  <c:pt idx="30">
                    <c:v>4</c:v>
                  </c:pt>
                  <c:pt idx="31">
                    <c:v>42</c:v>
                  </c:pt>
                  <c:pt idx="32">
                    <c:v>1.1.</c:v>
                  </c:pt>
                  <c:pt idx="33">
                    <c:v>3.3.</c:v>
                  </c:pt>
                  <c:pt idx="34">
                    <c:v>4.L.</c:v>
                  </c:pt>
                  <c:pt idx="35">
                    <c:v>5.K.</c:v>
                  </c:pt>
                  <c:pt idx="36">
                    <c:v>6.3.</c:v>
                  </c:pt>
                  <c:pt idx="37">
                    <c:v>7.6.</c:v>
                  </c:pt>
                  <c:pt idx="38">
                    <c:v>45</c:v>
                  </c:pt>
                </c:lvl>
                <c:lvl>
                  <c:pt idx="2">
                    <c:v>31</c:v>
                  </c:pt>
                  <c:pt idx="9">
                    <c:v>32</c:v>
                  </c:pt>
                  <c:pt idx="18">
                    <c:v>34</c:v>
                  </c:pt>
                  <c:pt idx="22">
                    <c:v>37</c:v>
                  </c:pt>
                  <c:pt idx="27">
                    <c:v>38</c:v>
                  </c:pt>
                  <c:pt idx="31">
                    <c:v>42</c:v>
                  </c:pt>
                  <c:pt idx="38">
                    <c:v>45</c:v>
                  </c:pt>
                </c:lvl>
              </c:multiLvlStrCache>
            </c:multiLvlStrRef>
          </c:cat>
          <c:val>
            <c:numRef>
              <c:f>' Račun prihoda i rashoda'!$I$36:$I$74</c:f>
              <c:numCache>
                <c:formatCode>#,##0.00</c:formatCode>
                <c:ptCount val="39"/>
                <c:pt idx="0" formatCode="General">
                  <c:v>5</c:v>
                </c:pt>
                <c:pt idx="1">
                  <c:v>1459803.86</c:v>
                </c:pt>
                <c:pt idx="2">
                  <c:v>1209351.6599999999</c:v>
                </c:pt>
                <c:pt idx="3">
                  <c:v>18570.740000000002</c:v>
                </c:pt>
                <c:pt idx="4">
                  <c:v>10378.870000000001</c:v>
                </c:pt>
                <c:pt idx="5">
                  <c:v>21632.87</c:v>
                </c:pt>
                <c:pt idx="6">
                  <c:v>3817.58</c:v>
                </c:pt>
                <c:pt idx="7">
                  <c:v>1153182.03</c:v>
                </c:pt>
                <c:pt idx="8">
                  <c:v>1769.57</c:v>
                </c:pt>
                <c:pt idx="9">
                  <c:v>250276.97</c:v>
                </c:pt>
                <c:pt idx="10">
                  <c:v>8474.5400000000009</c:v>
                </c:pt>
                <c:pt idx="11">
                  <c:v>2697.83</c:v>
                </c:pt>
                <c:pt idx="12">
                  <c:v>73116.210000000006</c:v>
                </c:pt>
                <c:pt idx="13">
                  <c:v>234.18</c:v>
                </c:pt>
                <c:pt idx="14">
                  <c:v>3974.4</c:v>
                </c:pt>
                <c:pt idx="15">
                  <c:v>155682.43</c:v>
                </c:pt>
                <c:pt idx="16">
                  <c:v>1327.5</c:v>
                </c:pt>
                <c:pt idx="17">
                  <c:v>4769.88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175.23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175.23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53312.5</c:v>
                </c:pt>
                <c:pt idx="31">
                  <c:v>33526.25</c:v>
                </c:pt>
                <c:pt idx="32">
                  <c:v>29246.87</c:v>
                </c:pt>
                <c:pt idx="33">
                  <c:v>0</c:v>
                </c:pt>
                <c:pt idx="34">
                  <c:v>0</c:v>
                </c:pt>
                <c:pt idx="35">
                  <c:v>4276.38</c:v>
                </c:pt>
                <c:pt idx="36">
                  <c:v>0</c:v>
                </c:pt>
                <c:pt idx="37">
                  <c:v>0</c:v>
                </c:pt>
                <c:pt idx="38">
                  <c:v>19786.25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2-4647-9C69-D0B8C023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5152832"/>
        <c:axId val="705153192"/>
      </c:barChart>
      <c:catAx>
        <c:axId val="70515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5153192"/>
        <c:crosses val="autoZero"/>
        <c:auto val="1"/>
        <c:lblAlgn val="ctr"/>
        <c:lblOffset val="100"/>
        <c:noMultiLvlLbl val="0"/>
      </c:catAx>
      <c:valAx>
        <c:axId val="705153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515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Rashodi prema funkcijskoj</a:t>
            </a:r>
            <a:r>
              <a:rPr lang="hr-HR" baseline="0"/>
              <a:t> klasifikaciji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'Rashodi prema funkcijskoj kl'!$B$9</c:f>
              <c:strCache>
                <c:ptCount val="1"/>
                <c:pt idx="0">
                  <c:v>Izvršenje 2021.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'Rashodi prema funkcijskoj kl'!$A$10:$A$16</c:f>
              <c:strCache>
                <c:ptCount val="4"/>
                <c:pt idx="0">
                  <c:v>091 Predškolsko i osnovno obrazovanje</c:v>
                </c:pt>
                <c:pt idx="1">
                  <c:v>096 Dodatne usluge u obrazovanju</c:v>
                </c:pt>
                <c:pt idx="2">
                  <c:v>097 Istraživanje i razvoj obrazovanja</c:v>
                </c:pt>
                <c:pt idx="3">
                  <c:v>098 Usluge u obrazovanju koje nisu drugdje svrstane</c:v>
                </c:pt>
              </c:strCache>
            </c:strRef>
          </c:cat>
          <c:val>
            <c:numRef>
              <c:f>'Rashodi prema funkcijskoj kl'!$B$10:$B$16</c:f>
            </c:numRef>
          </c:val>
          <c:extLst>
            <c:ext xmlns:c16="http://schemas.microsoft.com/office/drawing/2014/chart" uri="{C3380CC4-5D6E-409C-BE32-E72D297353CC}">
              <c16:uniqueId val="{00000000-467A-46D6-8F18-5E57C38502F5}"/>
            </c:ext>
          </c:extLst>
        </c:ser>
        <c:ser>
          <c:idx val="1"/>
          <c:order val="1"/>
          <c:tx>
            <c:strRef>
              <c:f>'Rashodi prema funkcijskoj kl'!$C$9</c:f>
              <c:strCache>
                <c:ptCount val="1"/>
                <c:pt idx="0">
                  <c:v>Izvršenje prethodne godine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'Rashodi prema funkcijskoj kl'!$A$10:$A$16</c:f>
              <c:strCache>
                <c:ptCount val="4"/>
                <c:pt idx="0">
                  <c:v>091 Predškolsko i osnovno obrazovanje</c:v>
                </c:pt>
                <c:pt idx="1">
                  <c:v>096 Dodatne usluge u obrazovanju</c:v>
                </c:pt>
                <c:pt idx="2">
                  <c:v>097 Istraživanje i razvoj obrazovanja</c:v>
                </c:pt>
                <c:pt idx="3">
                  <c:v>098 Usluge u obrazovanju koje nisu drugdje svrstane</c:v>
                </c:pt>
              </c:strCache>
            </c:strRef>
          </c:cat>
          <c:val>
            <c:numRef>
              <c:f>'Rashodi prema funkcijskoj kl'!$C$10:$C$16</c:f>
              <c:numCache>
                <c:formatCode>#,##0.00</c:formatCode>
                <c:ptCount val="4"/>
                <c:pt idx="0">
                  <c:v>1553829.94</c:v>
                </c:pt>
                <c:pt idx="1">
                  <c:v>77426.289999999994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7A-46D6-8F18-5E57C38502F5}"/>
            </c:ext>
          </c:extLst>
        </c:ser>
        <c:ser>
          <c:idx val="2"/>
          <c:order val="2"/>
          <c:tx>
            <c:strRef>
              <c:f>'Rashodi prema funkcijskoj kl'!$D$9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'Rashodi prema funkcijskoj kl'!$A$10:$A$16</c:f>
              <c:strCache>
                <c:ptCount val="4"/>
                <c:pt idx="0">
                  <c:v>091 Predškolsko i osnovno obrazovanje</c:v>
                </c:pt>
                <c:pt idx="1">
                  <c:v>096 Dodatne usluge u obrazovanju</c:v>
                </c:pt>
                <c:pt idx="2">
                  <c:v>097 Istraživanje i razvoj obrazovanja</c:v>
                </c:pt>
                <c:pt idx="3">
                  <c:v>098 Usluge u obrazovanju koje nisu drugdje svrstane</c:v>
                </c:pt>
              </c:strCache>
            </c:strRef>
          </c:cat>
          <c:val>
            <c:numRef>
              <c:f>'Rashodi prema funkcijskoj kl'!$D$10:$D$16</c:f>
            </c:numRef>
          </c:val>
          <c:extLst>
            <c:ext xmlns:c16="http://schemas.microsoft.com/office/drawing/2014/chart" uri="{C3380CC4-5D6E-409C-BE32-E72D297353CC}">
              <c16:uniqueId val="{00000002-467A-46D6-8F18-5E57C38502F5}"/>
            </c:ext>
          </c:extLst>
        </c:ser>
        <c:ser>
          <c:idx val="3"/>
          <c:order val="3"/>
          <c:tx>
            <c:strRef>
              <c:f>'Rashodi prema funkcijskoj kl'!$E$9</c:f>
              <c:strCache>
                <c:ptCount val="1"/>
                <c:pt idx="0">
                  <c:v>Plan za 2023.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'Rashodi prema funkcijskoj kl'!$A$10:$A$16</c:f>
              <c:strCache>
                <c:ptCount val="4"/>
                <c:pt idx="0">
                  <c:v>091 Predškolsko i osnovno obrazovanje</c:v>
                </c:pt>
                <c:pt idx="1">
                  <c:v>096 Dodatne usluge u obrazovanju</c:v>
                </c:pt>
                <c:pt idx="2">
                  <c:v>097 Istraživanje i razvoj obrazovanja</c:v>
                </c:pt>
                <c:pt idx="3">
                  <c:v>098 Usluge u obrazovanju koje nisu drugdje svrstane</c:v>
                </c:pt>
              </c:strCache>
            </c:strRef>
          </c:cat>
          <c:val>
            <c:numRef>
              <c:f>'Rashodi prema funkcijskoj kl'!$E$10:$E$16</c:f>
            </c:numRef>
          </c:val>
          <c:extLst>
            <c:ext xmlns:c16="http://schemas.microsoft.com/office/drawing/2014/chart" uri="{C3380CC4-5D6E-409C-BE32-E72D297353CC}">
              <c16:uniqueId val="{00000003-467A-46D6-8F18-5E57C38502F5}"/>
            </c:ext>
          </c:extLst>
        </c:ser>
        <c:ser>
          <c:idx val="4"/>
          <c:order val="4"/>
          <c:tx>
            <c:strRef>
              <c:f>'Rashodi prema funkcijskoj kl'!$F$9</c:f>
              <c:strCache>
                <c:ptCount val="1"/>
                <c:pt idx="0">
                  <c:v>Plan tekuće godine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'Rashodi prema funkcijskoj kl'!$A$10:$A$16</c:f>
              <c:strCache>
                <c:ptCount val="4"/>
                <c:pt idx="0">
                  <c:v>091 Predškolsko i osnovno obrazovanje</c:v>
                </c:pt>
                <c:pt idx="1">
                  <c:v>096 Dodatne usluge u obrazovanju</c:v>
                </c:pt>
                <c:pt idx="2">
                  <c:v>097 Istraživanje i razvoj obrazovanja</c:v>
                </c:pt>
                <c:pt idx="3">
                  <c:v>098 Usluge u obrazovanju koje nisu drugdje svrstane</c:v>
                </c:pt>
              </c:strCache>
            </c:strRef>
          </c:cat>
          <c:val>
            <c:numRef>
              <c:f>'Rashodi prema funkcijskoj kl'!$F$10:$F$16</c:f>
              <c:numCache>
                <c:formatCode>#,##0.00</c:formatCode>
                <c:ptCount val="4"/>
                <c:pt idx="0">
                  <c:v>151841.35999999999</c:v>
                </c:pt>
                <c:pt idx="1">
                  <c:v>53274.94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7A-46D6-8F18-5E57C38502F5}"/>
            </c:ext>
          </c:extLst>
        </c:ser>
        <c:ser>
          <c:idx val="5"/>
          <c:order val="5"/>
          <c:tx>
            <c:strRef>
              <c:f>'Rashodi prema funkcijskoj kl'!$G$9</c:f>
              <c:strCache>
                <c:ptCount val="1"/>
                <c:pt idx="0">
                  <c:v>Izvršenje 01.01.-30.06.2026.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'Rashodi prema funkcijskoj kl'!$A$10:$A$16</c:f>
              <c:strCache>
                <c:ptCount val="4"/>
                <c:pt idx="0">
                  <c:v>091 Predškolsko i osnovno obrazovanje</c:v>
                </c:pt>
                <c:pt idx="1">
                  <c:v>096 Dodatne usluge u obrazovanju</c:v>
                </c:pt>
                <c:pt idx="2">
                  <c:v>097 Istraživanje i razvoj obrazovanja</c:v>
                </c:pt>
                <c:pt idx="3">
                  <c:v>098 Usluge u obrazovanju koje nisu drugdje svrstane</c:v>
                </c:pt>
              </c:strCache>
            </c:strRef>
          </c:cat>
          <c:val>
            <c:numRef>
              <c:f>'Rashodi prema funkcijskoj kl'!$G$10:$G$16</c:f>
              <c:numCache>
                <c:formatCode>#,##0.00</c:formatCode>
                <c:ptCount val="4"/>
                <c:pt idx="0">
                  <c:v>1385201.26</c:v>
                </c:pt>
                <c:pt idx="1">
                  <c:v>74602.600000000006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7A-46D6-8F18-5E57C3850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8241344"/>
        <c:axId val="668242424"/>
      </c:barChart>
      <c:catAx>
        <c:axId val="66824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68242424"/>
        <c:crosses val="autoZero"/>
        <c:auto val="1"/>
        <c:lblAlgn val="ctr"/>
        <c:lblOffset val="100"/>
        <c:noMultiLvlLbl val="0"/>
      </c:catAx>
      <c:valAx>
        <c:axId val="66824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6824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76199</xdr:colOff>
      <xdr:row>6</xdr:row>
      <xdr:rowOff>152400</xdr:rowOff>
    </xdr:from>
    <xdr:to>
      <xdr:col>21</xdr:col>
      <xdr:colOff>371474</xdr:colOff>
      <xdr:row>20</xdr:row>
      <xdr:rowOff>38100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CD4EAB5-3E53-079E-5DBD-86FA35C3D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8</xdr:row>
      <xdr:rowOff>85725</xdr:rowOff>
    </xdr:from>
    <xdr:to>
      <xdr:col>22</xdr:col>
      <xdr:colOff>0</xdr:colOff>
      <xdr:row>24</xdr:row>
      <xdr:rowOff>342900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F518F933-31C5-6388-96B6-A17F1166B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552450</xdr:colOff>
      <xdr:row>34</xdr:row>
      <xdr:rowOff>19050</xdr:rowOff>
    </xdr:from>
    <xdr:to>
      <xdr:col>21</xdr:col>
      <xdr:colOff>561974</xdr:colOff>
      <xdr:row>74</xdr:row>
      <xdr:rowOff>0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2C75113D-2892-DA9B-C7ED-288AE8B45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6</xdr:row>
      <xdr:rowOff>195262</xdr:rowOff>
    </xdr:from>
    <xdr:to>
      <xdr:col>18</xdr:col>
      <xdr:colOff>400050</xdr:colOff>
      <xdr:row>21</xdr:row>
      <xdr:rowOff>109537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5D2466F-3717-D367-2628-18AB69869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Normal="100" workbookViewId="0">
      <selection activeCell="J30" sqref="J30"/>
    </sheetView>
  </sheetViews>
  <sheetFormatPr defaultColWidth="8.54296875" defaultRowHeight="14.5" x14ac:dyDescent="0.35"/>
  <cols>
    <col min="5" max="5" width="25.26953125" customWidth="1"/>
    <col min="6" max="6" width="15.7265625" hidden="1" customWidth="1"/>
    <col min="7" max="7" width="15.7265625" customWidth="1"/>
    <col min="8" max="8" width="15.7265625" hidden="1" customWidth="1"/>
    <col min="9" max="9" width="15.7265625" customWidth="1"/>
    <col min="10" max="10" width="17.453125" customWidth="1"/>
    <col min="11" max="12" width="15.7265625" hidden="1" customWidth="1"/>
  </cols>
  <sheetData>
    <row r="1" spans="1:12" ht="42" customHeight="1" x14ac:dyDescent="0.35">
      <c r="A1" s="287" t="s">
        <v>268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</row>
    <row r="2" spans="1:12" ht="18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35">
      <c r="A3" s="287" t="s">
        <v>0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</row>
    <row r="4" spans="1:12" ht="18" x14ac:dyDescent="0.35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</row>
    <row r="5" spans="1:12" ht="18" customHeight="1" x14ac:dyDescent="0.35">
      <c r="A5" s="287" t="s">
        <v>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</row>
    <row r="6" spans="1:12" ht="18" x14ac:dyDescent="0.4">
      <c r="A6" s="5"/>
      <c r="B6" s="6"/>
      <c r="C6" s="6"/>
      <c r="D6" s="6"/>
      <c r="E6" s="7"/>
      <c r="F6" s="8"/>
      <c r="G6" s="8"/>
      <c r="H6" s="8"/>
      <c r="I6" s="8"/>
      <c r="J6" s="8"/>
      <c r="K6" s="8"/>
      <c r="L6" s="9" t="s">
        <v>2</v>
      </c>
    </row>
    <row r="7" spans="1:12" ht="40.5" customHeight="1" x14ac:dyDescent="0.35">
      <c r="A7" s="10"/>
      <c r="B7" s="11"/>
      <c r="C7" s="11"/>
      <c r="D7" s="12"/>
      <c r="E7" s="13"/>
      <c r="F7" s="131" t="s">
        <v>3</v>
      </c>
      <c r="G7" s="131" t="s">
        <v>3</v>
      </c>
      <c r="H7" s="131" t="s">
        <v>4</v>
      </c>
      <c r="I7" s="131" t="s">
        <v>4</v>
      </c>
      <c r="J7" s="2" t="s">
        <v>300</v>
      </c>
      <c r="K7" s="2" t="s">
        <v>5</v>
      </c>
      <c r="L7" s="2" t="s">
        <v>5</v>
      </c>
    </row>
    <row r="8" spans="1:12" hidden="1" x14ac:dyDescent="0.35">
      <c r="A8" s="10"/>
      <c r="B8" s="11"/>
      <c r="C8" s="11"/>
      <c r="D8" s="12"/>
      <c r="E8" s="13"/>
      <c r="F8" s="2" t="s">
        <v>6</v>
      </c>
      <c r="G8" s="14">
        <v>1</v>
      </c>
      <c r="H8" s="14" t="s">
        <v>6</v>
      </c>
      <c r="I8" s="14">
        <v>2</v>
      </c>
      <c r="J8" s="14">
        <v>3</v>
      </c>
      <c r="K8" s="14" t="s">
        <v>7</v>
      </c>
      <c r="L8" s="14" t="s">
        <v>8</v>
      </c>
    </row>
    <row r="9" spans="1:12" ht="15" customHeight="1" x14ac:dyDescent="0.35">
      <c r="A9" s="288" t="s">
        <v>9</v>
      </c>
      <c r="B9" s="288"/>
      <c r="C9" s="288"/>
      <c r="D9" s="288"/>
      <c r="E9" s="288"/>
      <c r="F9" s="15">
        <f>F10+F11</f>
        <v>7915921.4699999997</v>
      </c>
      <c r="G9" s="15">
        <v>1486951.1</v>
      </c>
      <c r="H9" s="15">
        <f>H10+H11</f>
        <v>19483870.859999999</v>
      </c>
      <c r="I9" s="15">
        <v>3231.69</v>
      </c>
      <c r="J9" s="15">
        <v>1536162.03</v>
      </c>
      <c r="K9" s="15">
        <f>J9/G9*100</f>
        <v>103.30951905546858</v>
      </c>
      <c r="L9" s="15">
        <f>J9/I9*100</f>
        <v>47534.325074496628</v>
      </c>
    </row>
    <row r="10" spans="1:12" ht="15" customHeight="1" x14ac:dyDescent="0.35">
      <c r="A10" s="289" t="s">
        <v>10</v>
      </c>
      <c r="B10" s="289"/>
      <c r="C10" s="289"/>
      <c r="D10" s="289"/>
      <c r="E10" s="289"/>
      <c r="F10" s="16">
        <v>7915921.4699999997</v>
      </c>
      <c r="G10" s="16">
        <v>1486951.1</v>
      </c>
      <c r="H10" s="16">
        <v>19483870.859999999</v>
      </c>
      <c r="I10" s="16">
        <v>3231.69</v>
      </c>
      <c r="J10" s="16">
        <v>1536162.03</v>
      </c>
      <c r="K10" s="16">
        <f>J10/G10*100</f>
        <v>103.30951905546858</v>
      </c>
      <c r="L10" s="16">
        <f>J10/I10*100</f>
        <v>47534.325074496628</v>
      </c>
    </row>
    <row r="11" spans="1:12" x14ac:dyDescent="0.35">
      <c r="A11" s="290" t="s">
        <v>11</v>
      </c>
      <c r="B11" s="290"/>
      <c r="C11" s="290"/>
      <c r="D11" s="290"/>
      <c r="E11" s="290"/>
      <c r="F11" s="16">
        <v>0</v>
      </c>
      <c r="G11" s="16">
        <f>F11/7.5345</f>
        <v>0</v>
      </c>
      <c r="H11" s="16"/>
      <c r="I11" s="16">
        <f>H11/7.5345</f>
        <v>0</v>
      </c>
      <c r="J11" s="16">
        <v>0</v>
      </c>
      <c r="K11" s="16">
        <v>0</v>
      </c>
      <c r="L11" s="16">
        <v>0</v>
      </c>
    </row>
    <row r="12" spans="1:12" x14ac:dyDescent="0.35">
      <c r="A12" s="17" t="s">
        <v>12</v>
      </c>
      <c r="B12" s="18"/>
      <c r="C12" s="18"/>
      <c r="D12" s="18"/>
      <c r="E12" s="18"/>
      <c r="F12" s="15">
        <f>F13+F14</f>
        <v>7888895.04</v>
      </c>
      <c r="G12" s="15">
        <v>1615036.51</v>
      </c>
      <c r="H12" s="15">
        <f>H13+H14</f>
        <v>19498870.859999999</v>
      </c>
      <c r="I12" s="15">
        <v>3231.69</v>
      </c>
      <c r="J12" s="15">
        <v>1513116.36</v>
      </c>
      <c r="K12" s="15">
        <f>J12/G12*100</f>
        <v>93.689297463622054</v>
      </c>
      <c r="L12" s="15">
        <f>J12/I12*100</f>
        <v>46821.209955162783</v>
      </c>
    </row>
    <row r="13" spans="1:12" ht="15" customHeight="1" x14ac:dyDescent="0.35">
      <c r="A13" s="289" t="s">
        <v>13</v>
      </c>
      <c r="B13" s="289"/>
      <c r="C13" s="289"/>
      <c r="D13" s="289"/>
      <c r="E13" s="289"/>
      <c r="F13" s="16">
        <v>7875950.8499999996</v>
      </c>
      <c r="G13" s="16">
        <v>1598816.79</v>
      </c>
      <c r="H13" s="16">
        <v>18297370.859999999</v>
      </c>
      <c r="I13" s="16">
        <v>2434487.87</v>
      </c>
      <c r="J13" s="16">
        <v>1459803.86</v>
      </c>
      <c r="K13" s="16">
        <f>J13/G13*100</f>
        <v>91.305262061952703</v>
      </c>
      <c r="L13" s="16">
        <f>J13/I13*100</f>
        <v>59.963488748046224</v>
      </c>
    </row>
    <row r="14" spans="1:12" x14ac:dyDescent="0.35">
      <c r="A14" s="290" t="s">
        <v>14</v>
      </c>
      <c r="B14" s="290"/>
      <c r="C14" s="290"/>
      <c r="D14" s="290"/>
      <c r="E14" s="290"/>
      <c r="F14" s="16">
        <v>12944.19</v>
      </c>
      <c r="G14" s="16">
        <v>16219.72</v>
      </c>
      <c r="H14" s="16">
        <v>1201500</v>
      </c>
      <c r="I14" s="16">
        <v>797203.13</v>
      </c>
      <c r="J14" s="16">
        <v>53312.5</v>
      </c>
      <c r="K14" s="16">
        <f>J14/G14*100</f>
        <v>328.68939784410583</v>
      </c>
      <c r="L14" s="16">
        <f>J14/I14*100</f>
        <v>6.6874423837247106</v>
      </c>
    </row>
    <row r="15" spans="1:12" ht="15" customHeight="1" x14ac:dyDescent="0.35">
      <c r="A15" s="288" t="s">
        <v>15</v>
      </c>
      <c r="B15" s="288"/>
      <c r="C15" s="288"/>
      <c r="D15" s="288"/>
      <c r="E15" s="288"/>
      <c r="F15" s="15">
        <f>F9-F12</f>
        <v>27026.429999999702</v>
      </c>
      <c r="G15" s="15">
        <v>182439.65</v>
      </c>
      <c r="H15" s="15">
        <f>H9-H12</f>
        <v>-15000</v>
      </c>
      <c r="I15" s="15">
        <f>I9-I12</f>
        <v>0</v>
      </c>
      <c r="J15" s="15">
        <v>23045.67</v>
      </c>
      <c r="K15" s="15">
        <f>J15/G15*100</f>
        <v>12.631941576296599</v>
      </c>
      <c r="L15" s="15" t="e">
        <f>J15/I15*100</f>
        <v>#DIV/0!</v>
      </c>
    </row>
    <row r="16" spans="1:12" ht="18" x14ac:dyDescent="0.35">
      <c r="A16" s="3"/>
      <c r="B16" s="19"/>
      <c r="C16" s="19"/>
      <c r="D16" s="19"/>
      <c r="E16" s="19"/>
      <c r="F16" s="19"/>
      <c r="G16" s="19"/>
      <c r="H16" s="20"/>
      <c r="I16" s="20"/>
      <c r="J16" s="20"/>
      <c r="K16" s="20"/>
      <c r="L16" s="20"/>
    </row>
    <row r="17" spans="1:12" ht="18" customHeight="1" x14ac:dyDescent="0.35">
      <c r="A17" s="287" t="s">
        <v>16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</row>
    <row r="18" spans="1:12" ht="18" x14ac:dyDescent="0.35">
      <c r="A18" s="3"/>
      <c r="B18" s="19"/>
      <c r="C18" s="19"/>
      <c r="D18" s="19"/>
      <c r="E18" s="19"/>
      <c r="F18" s="19"/>
      <c r="G18" s="19"/>
      <c r="H18" s="20"/>
      <c r="I18" s="20"/>
      <c r="J18" s="20"/>
      <c r="K18" s="20"/>
      <c r="L18" s="20"/>
    </row>
    <row r="19" spans="1:12" ht="40.5" customHeight="1" x14ac:dyDescent="0.35">
      <c r="A19" s="10"/>
      <c r="B19" s="11"/>
      <c r="C19" s="11"/>
      <c r="D19" s="12"/>
      <c r="E19" s="13"/>
      <c r="F19" s="291" t="s">
        <v>3</v>
      </c>
      <c r="G19" s="291"/>
      <c r="H19" s="291" t="s">
        <v>4</v>
      </c>
      <c r="I19" s="291"/>
      <c r="J19" s="2" t="s">
        <v>301</v>
      </c>
      <c r="K19" s="2" t="s">
        <v>5</v>
      </c>
      <c r="L19" s="2" t="s">
        <v>5</v>
      </c>
    </row>
    <row r="20" spans="1:12" x14ac:dyDescent="0.35">
      <c r="A20" s="10"/>
      <c r="B20" s="11"/>
      <c r="C20" s="11"/>
      <c r="D20" s="12"/>
      <c r="E20" s="13"/>
      <c r="F20" s="2" t="s">
        <v>6</v>
      </c>
      <c r="G20" s="14">
        <v>1</v>
      </c>
      <c r="H20" s="14" t="s">
        <v>6</v>
      </c>
      <c r="I20" s="14">
        <v>2</v>
      </c>
      <c r="J20" s="14">
        <v>4</v>
      </c>
      <c r="K20" s="14" t="s">
        <v>7</v>
      </c>
      <c r="L20" s="14" t="s">
        <v>8</v>
      </c>
    </row>
    <row r="21" spans="1:12" ht="15.75" customHeight="1" x14ac:dyDescent="0.35">
      <c r="A21" s="292" t="s">
        <v>17</v>
      </c>
      <c r="B21" s="292"/>
      <c r="C21" s="292"/>
      <c r="D21" s="292"/>
      <c r="E21" s="292"/>
      <c r="F21" s="16">
        <v>0</v>
      </c>
      <c r="G21" s="16">
        <f>F21/7.5345</f>
        <v>0</v>
      </c>
      <c r="H21" s="16">
        <v>0</v>
      </c>
      <c r="I21" s="16">
        <f>H21/7.5345</f>
        <v>0</v>
      </c>
      <c r="J21" s="16">
        <v>0</v>
      </c>
      <c r="K21" s="16">
        <f>J21/7.5345</f>
        <v>0</v>
      </c>
      <c r="L21" s="16">
        <v>0</v>
      </c>
    </row>
    <row r="22" spans="1:12" ht="15" customHeight="1" x14ac:dyDescent="0.35">
      <c r="A22" s="289" t="s">
        <v>18</v>
      </c>
      <c r="B22" s="289"/>
      <c r="C22" s="289"/>
      <c r="D22" s="289"/>
      <c r="E22" s="289"/>
      <c r="F22" s="16">
        <v>0</v>
      </c>
      <c r="G22" s="16">
        <f>F22/7.5345</f>
        <v>0</v>
      </c>
      <c r="H22" s="16">
        <v>0</v>
      </c>
      <c r="I22" s="16">
        <f>H22/7.5345</f>
        <v>0</v>
      </c>
      <c r="J22" s="16">
        <v>0</v>
      </c>
      <c r="K22" s="16">
        <f>J22/7.5345</f>
        <v>0</v>
      </c>
      <c r="L22" s="16">
        <v>0</v>
      </c>
    </row>
    <row r="23" spans="1:12" ht="15" customHeight="1" x14ac:dyDescent="0.35">
      <c r="A23" s="288" t="s">
        <v>19</v>
      </c>
      <c r="B23" s="288"/>
      <c r="C23" s="288"/>
      <c r="D23" s="288"/>
      <c r="E23" s="288"/>
      <c r="F23" s="15">
        <f t="shared" ref="F23:L23" si="0">F21+F22</f>
        <v>0</v>
      </c>
      <c r="G23" s="15">
        <f t="shared" si="0"/>
        <v>0</v>
      </c>
      <c r="H23" s="15">
        <f t="shared" si="0"/>
        <v>0</v>
      </c>
      <c r="I23" s="15">
        <f t="shared" si="0"/>
        <v>0</v>
      </c>
      <c r="J23" s="15">
        <f t="shared" si="0"/>
        <v>0</v>
      </c>
      <c r="K23" s="15">
        <f t="shared" si="0"/>
        <v>0</v>
      </c>
      <c r="L23" s="15">
        <f t="shared" si="0"/>
        <v>0</v>
      </c>
    </row>
    <row r="24" spans="1:12" ht="18" x14ac:dyDescent="0.35">
      <c r="A24" s="3"/>
      <c r="B24" s="19"/>
      <c r="C24" s="19"/>
      <c r="D24" s="19"/>
      <c r="E24" s="19"/>
      <c r="F24" s="19"/>
      <c r="G24" s="19"/>
      <c r="H24" s="20"/>
      <c r="I24" s="20"/>
      <c r="J24" s="20"/>
      <c r="K24" s="20"/>
      <c r="L24" s="20"/>
    </row>
    <row r="25" spans="1:12" ht="18" customHeight="1" x14ac:dyDescent="0.35">
      <c r="A25" s="287" t="s">
        <v>20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</row>
    <row r="26" spans="1:12" ht="18" x14ac:dyDescent="0.35">
      <c r="A26" s="3"/>
      <c r="B26" s="19"/>
      <c r="C26" s="19"/>
      <c r="D26" s="19"/>
      <c r="E26" s="19"/>
      <c r="F26" s="19"/>
      <c r="G26" s="19"/>
      <c r="H26" s="20"/>
      <c r="I26" s="20"/>
      <c r="J26" s="20"/>
      <c r="K26" s="20"/>
      <c r="L26" s="20"/>
    </row>
    <row r="27" spans="1:12" ht="39.75" customHeight="1" x14ac:dyDescent="0.35">
      <c r="A27" s="10"/>
      <c r="B27" s="11"/>
      <c r="C27" s="11"/>
      <c r="D27" s="12"/>
      <c r="E27" s="13"/>
      <c r="F27" s="291" t="s">
        <v>3</v>
      </c>
      <c r="G27" s="291"/>
      <c r="H27" s="291" t="s">
        <v>4</v>
      </c>
      <c r="I27" s="291"/>
      <c r="J27" s="2" t="s">
        <v>301</v>
      </c>
      <c r="K27" s="2" t="s">
        <v>5</v>
      </c>
      <c r="L27" s="2" t="s">
        <v>5</v>
      </c>
    </row>
    <row r="28" spans="1:12" x14ac:dyDescent="0.35">
      <c r="A28" s="10"/>
      <c r="B28" s="11"/>
      <c r="C28" s="11"/>
      <c r="D28" s="12"/>
      <c r="E28" s="13"/>
      <c r="F28" s="21" t="s">
        <v>6</v>
      </c>
      <c r="G28" s="14">
        <v>1</v>
      </c>
      <c r="H28" s="14" t="s">
        <v>6</v>
      </c>
      <c r="I28" s="14">
        <v>2</v>
      </c>
      <c r="J28" s="14">
        <v>4</v>
      </c>
      <c r="K28" s="14" t="s">
        <v>7</v>
      </c>
      <c r="L28" s="14" t="s">
        <v>8</v>
      </c>
    </row>
    <row r="29" spans="1:12" ht="15" customHeight="1" x14ac:dyDescent="0.35">
      <c r="A29" s="294" t="s">
        <v>21</v>
      </c>
      <c r="B29" s="294"/>
      <c r="C29" s="294"/>
      <c r="D29" s="294"/>
      <c r="E29" s="294"/>
      <c r="F29" s="22"/>
      <c r="G29" s="23">
        <v>182439.65</v>
      </c>
      <c r="H29" s="22"/>
      <c r="I29" s="23">
        <v>0</v>
      </c>
      <c r="J29" s="22">
        <v>167107.43</v>
      </c>
      <c r="K29" s="23"/>
      <c r="L29" s="23"/>
    </row>
    <row r="30" spans="1:12" ht="30" customHeight="1" x14ac:dyDescent="0.35">
      <c r="A30" s="295" t="s">
        <v>22</v>
      </c>
      <c r="B30" s="295"/>
      <c r="C30" s="295"/>
      <c r="D30" s="295"/>
      <c r="E30" s="295"/>
      <c r="F30" s="24">
        <v>51095.1</v>
      </c>
      <c r="G30" s="15"/>
      <c r="H30" s="24">
        <v>15000</v>
      </c>
      <c r="I30" s="15">
        <v>0</v>
      </c>
      <c r="J30" s="24"/>
      <c r="K30" s="15" t="e">
        <f>J30/G30*100</f>
        <v>#DIV/0!</v>
      </c>
      <c r="L30" s="15" t="e">
        <f>J30/I30*100</f>
        <v>#DIV/0!</v>
      </c>
    </row>
    <row r="31" spans="1:12" x14ac:dyDescent="0.35">
      <c r="F31" s="25"/>
      <c r="G31" s="25"/>
      <c r="H31" s="25"/>
      <c r="I31" s="25"/>
      <c r="J31" s="25"/>
      <c r="K31" s="25"/>
      <c r="L31" s="25"/>
    </row>
    <row r="32" spans="1:12" x14ac:dyDescent="0.35">
      <c r="F32" s="25"/>
      <c r="G32" s="25"/>
      <c r="H32" s="25"/>
      <c r="I32" s="25"/>
      <c r="J32" s="25"/>
      <c r="K32" s="25"/>
      <c r="L32" s="25"/>
    </row>
    <row r="33" spans="1:12" ht="15" customHeight="1" x14ac:dyDescent="0.35">
      <c r="A33" s="289" t="s">
        <v>23</v>
      </c>
      <c r="B33" s="289"/>
      <c r="C33" s="289"/>
      <c r="D33" s="289"/>
      <c r="E33" s="289"/>
      <c r="F33" s="16">
        <f>F23+F30</f>
        <v>51095.1</v>
      </c>
      <c r="G33" s="16"/>
      <c r="H33" s="16">
        <f>H23+H30</f>
        <v>15000</v>
      </c>
      <c r="I33" s="16"/>
      <c r="J33" s="16">
        <f>J23+J30</f>
        <v>0</v>
      </c>
      <c r="K33" s="16" t="e">
        <f>K23+K30</f>
        <v>#DIV/0!</v>
      </c>
      <c r="L33" s="16" t="e">
        <f>L23+L30</f>
        <v>#DIV/0!</v>
      </c>
    </row>
    <row r="34" spans="1:12" ht="11.25" customHeight="1" x14ac:dyDescent="0.35">
      <c r="A34" s="26"/>
      <c r="B34" s="27"/>
      <c r="C34" s="27"/>
      <c r="D34" s="27"/>
      <c r="E34" s="27"/>
      <c r="F34" s="28"/>
      <c r="G34" s="28"/>
      <c r="H34" s="28"/>
      <c r="I34" s="28"/>
      <c r="J34" s="28"/>
      <c r="K34" s="28"/>
      <c r="L34" s="28"/>
    </row>
    <row r="35" spans="1:12" ht="29.25" customHeight="1" x14ac:dyDescent="0.35">
      <c r="A35" s="293" t="s">
        <v>24</v>
      </c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</row>
    <row r="36" spans="1:12" ht="8.25" customHeight="1" x14ac:dyDescent="0.35"/>
    <row r="37" spans="1:12" ht="15" customHeight="1" x14ac:dyDescent="0.35">
      <c r="A37" s="293" t="s">
        <v>25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</row>
    <row r="38" spans="1:12" ht="8.25" customHeight="1" x14ac:dyDescent="0.35"/>
    <row r="39" spans="1:12" ht="29.25" customHeight="1" x14ac:dyDescent="0.35">
      <c r="A39" s="293" t="s">
        <v>26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</row>
  </sheetData>
  <mergeCells count="24">
    <mergeCell ref="A25:L25"/>
    <mergeCell ref="F27:G27"/>
    <mergeCell ref="H27:I27"/>
    <mergeCell ref="A39:L39"/>
    <mergeCell ref="A29:E29"/>
    <mergeCell ref="A30:E30"/>
    <mergeCell ref="A33:E33"/>
    <mergeCell ref="A35:L35"/>
    <mergeCell ref="A37:L37"/>
    <mergeCell ref="F19:G19"/>
    <mergeCell ref="H19:I19"/>
    <mergeCell ref="A21:E21"/>
    <mergeCell ref="A22:E22"/>
    <mergeCell ref="A23:E23"/>
    <mergeCell ref="A11:E11"/>
    <mergeCell ref="A13:E13"/>
    <mergeCell ref="A14:E14"/>
    <mergeCell ref="A15:E15"/>
    <mergeCell ref="A17:L17"/>
    <mergeCell ref="A1:L1"/>
    <mergeCell ref="A3:L3"/>
    <mergeCell ref="A5:L5"/>
    <mergeCell ref="A9:E9"/>
    <mergeCell ref="A10:E10"/>
  </mergeCells>
  <pageMargins left="0.7" right="0.7" top="0.75" bottom="0.75" header="0.51180555555555496" footer="0.51180555555555496"/>
  <pageSetup paperSize="9" scale="45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topLeftCell="B1" zoomScaleNormal="100" workbookViewId="0">
      <selection activeCell="M33" sqref="M33"/>
    </sheetView>
  </sheetViews>
  <sheetFormatPr defaultColWidth="8.54296875" defaultRowHeight="14.5" x14ac:dyDescent="0.35"/>
  <cols>
    <col min="1" max="1" width="7.453125" hidden="1" customWidth="1"/>
    <col min="2" max="2" width="8.453125" customWidth="1"/>
    <col min="3" max="3" width="5.453125" customWidth="1"/>
    <col min="4" max="4" width="25.26953125" customWidth="1"/>
    <col min="5" max="5" width="16.7265625" hidden="1" customWidth="1"/>
    <col min="6" max="6" width="16.7265625" customWidth="1"/>
    <col min="7" max="7" width="16.7265625" hidden="1" customWidth="1"/>
    <col min="8" max="8" width="16.7265625" customWidth="1"/>
    <col min="9" max="10" width="18.54296875" customWidth="1"/>
    <col min="11" max="11" width="16.7265625" customWidth="1"/>
  </cols>
  <sheetData>
    <row r="1" spans="1:14" ht="42" customHeight="1" x14ac:dyDescent="0.35">
      <c r="A1" s="287" t="s">
        <v>268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9"/>
      <c r="N1" s="29"/>
    </row>
    <row r="2" spans="1:14" ht="18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15.75" customHeight="1" x14ac:dyDescent="0.35">
      <c r="A3" s="287" t="s">
        <v>0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14" ht="18" x14ac:dyDescent="0.35">
      <c r="A4" s="3"/>
      <c r="B4" s="3"/>
      <c r="C4" s="3"/>
      <c r="D4" s="3"/>
      <c r="E4" s="3"/>
      <c r="F4" s="3"/>
      <c r="G4" s="3"/>
      <c r="H4" s="3"/>
      <c r="I4" s="4"/>
      <c r="J4" s="4"/>
      <c r="K4" s="4"/>
    </row>
    <row r="5" spans="1:14" ht="18" customHeight="1" x14ac:dyDescent="0.35">
      <c r="A5" s="287" t="s">
        <v>27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</row>
    <row r="6" spans="1:14" ht="18" x14ac:dyDescent="0.35">
      <c r="A6" s="3"/>
      <c r="B6" s="3"/>
      <c r="C6" s="3"/>
      <c r="D6" s="3"/>
      <c r="E6" s="3"/>
      <c r="F6" s="3"/>
      <c r="G6" s="3"/>
      <c r="H6" s="3"/>
      <c r="I6" s="4"/>
      <c r="J6" s="4"/>
      <c r="K6" s="4"/>
    </row>
    <row r="7" spans="1:14" ht="15.75" customHeight="1" x14ac:dyDescent="0.35">
      <c r="A7" s="287" t="s">
        <v>10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</row>
    <row r="8" spans="1:14" ht="18" x14ac:dyDescent="0.35">
      <c r="A8" s="3"/>
      <c r="B8" s="3"/>
      <c r="C8" s="3"/>
      <c r="D8" s="3"/>
      <c r="E8" s="3"/>
      <c r="F8" s="3"/>
      <c r="G8" s="3"/>
      <c r="H8" s="3"/>
      <c r="I8" s="4"/>
      <c r="J8" s="4"/>
      <c r="K8" s="4"/>
    </row>
    <row r="9" spans="1:14" ht="42.75" customHeight="1" x14ac:dyDescent="0.35">
      <c r="A9" s="1" t="s">
        <v>28</v>
      </c>
      <c r="B9" s="30" t="s">
        <v>29</v>
      </c>
      <c r="C9" s="30" t="s">
        <v>30</v>
      </c>
      <c r="D9" s="30" t="s">
        <v>31</v>
      </c>
      <c r="E9" s="130" t="s">
        <v>3</v>
      </c>
      <c r="F9" s="1" t="s">
        <v>3</v>
      </c>
      <c r="G9" s="1" t="s">
        <v>32</v>
      </c>
      <c r="H9" s="1" t="s">
        <v>4</v>
      </c>
      <c r="I9" s="1" t="s">
        <v>300</v>
      </c>
      <c r="J9" s="1" t="s">
        <v>5</v>
      </c>
      <c r="K9" s="1" t="s">
        <v>5</v>
      </c>
    </row>
    <row r="10" spans="1:14" x14ac:dyDescent="0.35">
      <c r="A10" s="31"/>
      <c r="B10" s="32">
        <v>6</v>
      </c>
      <c r="C10" s="32">
        <v>6</v>
      </c>
      <c r="D10" s="33">
        <v>1</v>
      </c>
      <c r="E10" s="34" t="s">
        <v>33</v>
      </c>
      <c r="F10" s="33">
        <v>2</v>
      </c>
      <c r="G10" s="33" t="s">
        <v>33</v>
      </c>
      <c r="H10" s="33">
        <v>3</v>
      </c>
      <c r="I10" s="33">
        <v>5</v>
      </c>
      <c r="J10" s="33" t="s">
        <v>264</v>
      </c>
      <c r="K10" s="33" t="s">
        <v>265</v>
      </c>
    </row>
    <row r="11" spans="1:14" ht="15.75" customHeight="1" x14ac:dyDescent="0.35">
      <c r="A11" s="35">
        <v>6</v>
      </c>
      <c r="B11" s="35"/>
      <c r="C11" s="35"/>
      <c r="D11" s="35" t="s">
        <v>36</v>
      </c>
      <c r="E11" s="36">
        <f>E12+E15+E17+E22+E25</f>
        <v>7915921.4700000007</v>
      </c>
      <c r="F11" s="36">
        <v>1486951.11</v>
      </c>
      <c r="G11" s="36">
        <f>G12+G15+G17+G22+G25</f>
        <v>18733870.859999999</v>
      </c>
      <c r="H11" s="36">
        <v>3231691</v>
      </c>
      <c r="I11" s="36">
        <v>1536162.03</v>
      </c>
      <c r="J11" s="36">
        <f>I11/F11*100</f>
        <v>103.30951836069444</v>
      </c>
      <c r="K11" s="36">
        <f>I11/H11*100</f>
        <v>47.534310365687809</v>
      </c>
    </row>
    <row r="12" spans="1:14" ht="39" x14ac:dyDescent="0.35">
      <c r="A12" s="35"/>
      <c r="B12" s="35">
        <v>63</v>
      </c>
      <c r="C12" s="35"/>
      <c r="D12" s="35" t="s">
        <v>37</v>
      </c>
      <c r="E12" s="36">
        <f>E13</f>
        <v>6552777.04</v>
      </c>
      <c r="F12" s="36">
        <v>1290973.57</v>
      </c>
      <c r="G12" s="36">
        <f>G13</f>
        <v>16631750</v>
      </c>
      <c r="H12" s="36">
        <v>2189414</v>
      </c>
      <c r="I12" s="36">
        <v>1334364.21</v>
      </c>
      <c r="J12" s="36">
        <f>I12/F12*100</f>
        <v>103.36107887940726</v>
      </c>
      <c r="K12" s="36">
        <f>I12/H12*100</f>
        <v>60.946180576172438</v>
      </c>
    </row>
    <row r="13" spans="1:14" x14ac:dyDescent="0.35">
      <c r="A13" s="39"/>
      <c r="B13" s="39"/>
      <c r="C13" s="40" t="s">
        <v>38</v>
      </c>
      <c r="D13" s="40" t="s">
        <v>39</v>
      </c>
      <c r="E13" s="41">
        <v>6552777.04</v>
      </c>
      <c r="F13" s="38">
        <v>1290973.57</v>
      </c>
      <c r="G13" s="42">
        <v>16631750</v>
      </c>
      <c r="H13" s="38">
        <v>2189414</v>
      </c>
      <c r="I13" s="38">
        <v>1334364.21</v>
      </c>
      <c r="J13" s="38">
        <f>I13/F13*100</f>
        <v>103.36107887940726</v>
      </c>
      <c r="K13" s="38">
        <f>I13/H13*100</f>
        <v>60.946180576172438</v>
      </c>
    </row>
    <row r="14" spans="1:14" x14ac:dyDescent="0.35">
      <c r="A14" s="39"/>
      <c r="B14" s="39"/>
      <c r="C14" s="40" t="s">
        <v>40</v>
      </c>
      <c r="D14" s="40" t="s">
        <v>41</v>
      </c>
      <c r="E14" s="41"/>
      <c r="F14" s="38">
        <v>0</v>
      </c>
      <c r="G14" s="38"/>
      <c r="H14" s="38">
        <v>0</v>
      </c>
      <c r="I14" s="38">
        <v>0</v>
      </c>
      <c r="J14" s="38">
        <v>0</v>
      </c>
      <c r="K14" s="38">
        <v>0</v>
      </c>
    </row>
    <row r="15" spans="1:14" x14ac:dyDescent="0.35">
      <c r="A15" s="39"/>
      <c r="B15" s="45">
        <v>64</v>
      </c>
      <c r="C15" s="141"/>
      <c r="D15" s="45" t="s">
        <v>42</v>
      </c>
      <c r="E15" s="142">
        <f>E16</f>
        <v>0</v>
      </c>
      <c r="F15" s="142">
        <v>0</v>
      </c>
      <c r="G15" s="142">
        <f>G16</f>
        <v>20</v>
      </c>
      <c r="H15" s="142">
        <v>0</v>
      </c>
      <c r="I15" s="142">
        <f>I16</f>
        <v>0</v>
      </c>
      <c r="J15" s="36">
        <v>0</v>
      </c>
      <c r="K15" s="36">
        <v>0</v>
      </c>
    </row>
    <row r="16" spans="1:14" x14ac:dyDescent="0.35">
      <c r="A16" s="39"/>
      <c r="B16" s="39"/>
      <c r="C16" s="40" t="s">
        <v>43</v>
      </c>
      <c r="D16" s="40" t="s">
        <v>44</v>
      </c>
      <c r="E16" s="41">
        <v>0</v>
      </c>
      <c r="F16" s="38">
        <v>0</v>
      </c>
      <c r="G16" s="42">
        <v>20</v>
      </c>
      <c r="H16" s="38">
        <v>0</v>
      </c>
      <c r="I16" s="38">
        <v>0</v>
      </c>
      <c r="J16" s="38">
        <v>0</v>
      </c>
      <c r="K16" s="38">
        <v>0</v>
      </c>
    </row>
    <row r="17" spans="1:11" ht="52" x14ac:dyDescent="0.35">
      <c r="A17" s="39"/>
      <c r="B17" s="45">
        <v>65</v>
      </c>
      <c r="C17" s="141"/>
      <c r="D17" s="35" t="s">
        <v>45</v>
      </c>
      <c r="E17" s="36">
        <f>SUM(E18:E21)</f>
        <v>594139.4</v>
      </c>
      <c r="F17" s="36">
        <v>15008.34</v>
      </c>
      <c r="G17" s="36">
        <f>SUM(G18:G21)</f>
        <v>976730</v>
      </c>
      <c r="H17" s="36">
        <v>104034</v>
      </c>
      <c r="I17" s="36">
        <v>23338.13</v>
      </c>
      <c r="J17" s="36">
        <f>I17/F17*100</f>
        <v>155.50107473578026</v>
      </c>
      <c r="K17" s="36">
        <f>I17/H17*100</f>
        <v>22.433175692562049</v>
      </c>
    </row>
    <row r="18" spans="1:11" x14ac:dyDescent="0.35">
      <c r="A18" s="39"/>
      <c r="B18" s="39"/>
      <c r="C18" s="40" t="s">
        <v>46</v>
      </c>
      <c r="D18" s="40" t="s">
        <v>47</v>
      </c>
      <c r="E18" s="41">
        <v>572271.4</v>
      </c>
      <c r="F18" s="38">
        <v>15008.34</v>
      </c>
      <c r="G18" s="42">
        <v>869730</v>
      </c>
      <c r="H18" s="38">
        <v>91877</v>
      </c>
      <c r="I18" s="38">
        <v>18543.25</v>
      </c>
      <c r="J18" s="38">
        <f>I18/F18*100</f>
        <v>123.5529712146713</v>
      </c>
      <c r="K18" s="38">
        <f>I18/H18*100</f>
        <v>20.182689900628013</v>
      </c>
    </row>
    <row r="19" spans="1:11" x14ac:dyDescent="0.35">
      <c r="A19" s="39"/>
      <c r="B19" s="39"/>
      <c r="C19" s="40" t="s">
        <v>38</v>
      </c>
      <c r="D19" s="40" t="s">
        <v>39</v>
      </c>
      <c r="E19" s="41">
        <v>20868</v>
      </c>
      <c r="F19" s="38">
        <v>0</v>
      </c>
      <c r="G19" s="42">
        <v>75000</v>
      </c>
      <c r="H19" s="38">
        <v>12157</v>
      </c>
      <c r="I19" s="38">
        <v>0</v>
      </c>
      <c r="J19" s="38">
        <v>0.21</v>
      </c>
      <c r="K19" s="38">
        <f>I19/H19*100</f>
        <v>0</v>
      </c>
    </row>
    <row r="20" spans="1:11" x14ac:dyDescent="0.35">
      <c r="A20" s="39"/>
      <c r="B20" s="39"/>
      <c r="C20" s="40" t="s">
        <v>40</v>
      </c>
      <c r="D20" s="40" t="s">
        <v>41</v>
      </c>
      <c r="E20" s="41">
        <v>1000</v>
      </c>
      <c r="F20" s="38">
        <v>0</v>
      </c>
      <c r="G20" s="42">
        <v>29000</v>
      </c>
      <c r="H20" s="38">
        <v>0</v>
      </c>
      <c r="I20" s="38">
        <v>4794.88</v>
      </c>
      <c r="J20" s="38">
        <v>0</v>
      </c>
      <c r="K20" s="38">
        <v>0</v>
      </c>
    </row>
    <row r="21" spans="1:11" x14ac:dyDescent="0.35">
      <c r="A21" s="39"/>
      <c r="B21" s="39"/>
      <c r="C21" s="221" t="s">
        <v>232</v>
      </c>
      <c r="D21" s="43" t="s">
        <v>263</v>
      </c>
      <c r="E21" s="44">
        <v>0</v>
      </c>
      <c r="F21" s="38">
        <v>0</v>
      </c>
      <c r="G21" s="42">
        <v>3000</v>
      </c>
      <c r="H21" s="38">
        <v>0</v>
      </c>
      <c r="I21" s="38">
        <v>0</v>
      </c>
      <c r="J21" s="38">
        <v>0</v>
      </c>
      <c r="K21" s="38">
        <v>0</v>
      </c>
    </row>
    <row r="22" spans="1:11" ht="36.75" customHeight="1" x14ac:dyDescent="0.35">
      <c r="A22" s="39"/>
      <c r="B22" s="45">
        <v>66</v>
      </c>
      <c r="C22" s="141"/>
      <c r="D22" s="35" t="s">
        <v>50</v>
      </c>
      <c r="E22" s="36">
        <f>SUM(E23:E24)</f>
        <v>21435.86</v>
      </c>
      <c r="F22" s="36">
        <v>30142.74</v>
      </c>
      <c r="G22" s="36">
        <f>SUM(G23:G24)</f>
        <v>45980</v>
      </c>
      <c r="H22" s="36">
        <v>50590</v>
      </c>
      <c r="I22" s="36">
        <v>13863.74</v>
      </c>
      <c r="J22" s="36">
        <f>I22/F22*100</f>
        <v>45.993628979979917</v>
      </c>
      <c r="K22" s="36">
        <f t="shared" ref="K22:K30" si="0">I22/H22*100</f>
        <v>27.404111484483103</v>
      </c>
    </row>
    <row r="23" spans="1:11" x14ac:dyDescent="0.35">
      <c r="A23" s="39"/>
      <c r="B23" s="39"/>
      <c r="C23" s="40" t="s">
        <v>43</v>
      </c>
      <c r="D23" s="43" t="s">
        <v>44</v>
      </c>
      <c r="E23" s="44">
        <v>21435.86</v>
      </c>
      <c r="F23" s="38">
        <v>23082.74</v>
      </c>
      <c r="G23" s="42">
        <v>35980</v>
      </c>
      <c r="H23" s="38">
        <v>42614</v>
      </c>
      <c r="I23" s="38">
        <v>13863.74</v>
      </c>
      <c r="J23" s="38">
        <f>I23/F23*100</f>
        <v>60.061067273642557</v>
      </c>
      <c r="K23" s="38">
        <f t="shared" si="0"/>
        <v>32.533298915849251</v>
      </c>
    </row>
    <row r="24" spans="1:11" x14ac:dyDescent="0.35">
      <c r="A24" s="39"/>
      <c r="B24" s="39"/>
      <c r="C24" s="40" t="s">
        <v>40</v>
      </c>
      <c r="D24" s="43" t="s">
        <v>41</v>
      </c>
      <c r="E24" s="44">
        <v>0</v>
      </c>
      <c r="F24" s="38">
        <v>7060</v>
      </c>
      <c r="G24" s="42">
        <v>10000</v>
      </c>
      <c r="H24" s="38">
        <v>7976</v>
      </c>
      <c r="I24" s="38">
        <v>0</v>
      </c>
      <c r="J24" s="38">
        <v>0</v>
      </c>
      <c r="K24" s="38">
        <f t="shared" si="0"/>
        <v>0</v>
      </c>
    </row>
    <row r="25" spans="1:11" ht="39" x14ac:dyDescent="0.35">
      <c r="A25" s="39"/>
      <c r="B25" s="45">
        <v>67</v>
      </c>
      <c r="C25" s="141"/>
      <c r="D25" s="35" t="s">
        <v>51</v>
      </c>
      <c r="E25" s="36">
        <f>SUM(E26:E30)</f>
        <v>747569.16999999993</v>
      </c>
      <c r="F25" s="36">
        <v>150826.42000000001</v>
      </c>
      <c r="G25" s="36">
        <f>SUM(G26:G30)</f>
        <v>1079390.8599999999</v>
      </c>
      <c r="H25" s="36">
        <v>887652</v>
      </c>
      <c r="I25" s="36">
        <v>164595.95000000001</v>
      </c>
      <c r="J25" s="36">
        <f>I25/F25*100</f>
        <v>109.12938860446333</v>
      </c>
      <c r="K25" s="36">
        <f t="shared" si="0"/>
        <v>18.542846746247406</v>
      </c>
    </row>
    <row r="26" spans="1:11" ht="26" x14ac:dyDescent="0.35">
      <c r="A26" s="39"/>
      <c r="B26" s="39"/>
      <c r="C26" s="40" t="s">
        <v>52</v>
      </c>
      <c r="D26" s="43" t="s">
        <v>53</v>
      </c>
      <c r="E26" s="44">
        <v>59725.87</v>
      </c>
      <c r="F26" s="38">
        <v>0</v>
      </c>
      <c r="G26" s="42">
        <v>65000</v>
      </c>
      <c r="H26" s="38">
        <v>0</v>
      </c>
      <c r="I26" s="38">
        <v>0</v>
      </c>
      <c r="J26" s="38">
        <v>0</v>
      </c>
      <c r="K26" s="38">
        <v>0</v>
      </c>
    </row>
    <row r="27" spans="1:11" x14ac:dyDescent="0.35">
      <c r="A27" s="39"/>
      <c r="B27" s="39"/>
      <c r="C27" s="40" t="s">
        <v>54</v>
      </c>
      <c r="D27" s="43" t="s">
        <v>55</v>
      </c>
      <c r="E27" s="44">
        <v>357251.98</v>
      </c>
      <c r="F27" s="38">
        <v>55483.64</v>
      </c>
      <c r="G27" s="42">
        <v>574577.82999999996</v>
      </c>
      <c r="H27" s="38">
        <v>92283</v>
      </c>
      <c r="I27" s="38">
        <v>73116.210000000006</v>
      </c>
      <c r="J27" s="38">
        <f>I27/F27*100</f>
        <v>131.77976426925127</v>
      </c>
      <c r="K27" s="38">
        <f t="shared" si="0"/>
        <v>79.230421637788112</v>
      </c>
    </row>
    <row r="28" spans="1:11" x14ac:dyDescent="0.35">
      <c r="A28" s="39"/>
      <c r="B28" s="39"/>
      <c r="C28" s="40" t="s">
        <v>56</v>
      </c>
      <c r="D28" s="43" t="s">
        <v>57</v>
      </c>
      <c r="E28" s="44">
        <v>51713.69</v>
      </c>
      <c r="F28" s="38">
        <v>31523.79</v>
      </c>
      <c r="G28" s="42">
        <v>78721.95</v>
      </c>
      <c r="H28" s="38">
        <v>650069</v>
      </c>
      <c r="I28" s="38">
        <v>60859.93</v>
      </c>
      <c r="J28" s="38">
        <f>I28/F28*100</f>
        <v>193.06032047542507</v>
      </c>
      <c r="K28" s="38">
        <f t="shared" si="0"/>
        <v>9.3620723338599436</v>
      </c>
    </row>
    <row r="29" spans="1:11" x14ac:dyDescent="0.35">
      <c r="A29" s="39"/>
      <c r="B29" s="39"/>
      <c r="C29" s="40" t="s">
        <v>274</v>
      </c>
      <c r="D29" s="43" t="s">
        <v>302</v>
      </c>
      <c r="E29" s="44"/>
      <c r="F29" s="38">
        <v>0</v>
      </c>
      <c r="G29" s="38"/>
      <c r="H29" s="38">
        <v>21820</v>
      </c>
      <c r="I29" s="38">
        <v>11359.92</v>
      </c>
      <c r="J29" s="38"/>
      <c r="K29" s="38"/>
    </row>
    <row r="30" spans="1:11" x14ac:dyDescent="0.35">
      <c r="A30" s="39"/>
      <c r="B30" s="39"/>
      <c r="C30" s="221" t="s">
        <v>273</v>
      </c>
      <c r="D30" s="43" t="s">
        <v>303</v>
      </c>
      <c r="E30" s="44">
        <v>278877.63</v>
      </c>
      <c r="F30" s="38">
        <v>63818.99</v>
      </c>
      <c r="G30" s="38">
        <v>361091.08</v>
      </c>
      <c r="H30" s="38">
        <v>123480</v>
      </c>
      <c r="I30" s="38">
        <v>19259.89</v>
      </c>
      <c r="J30" s="38">
        <f>I30/F30*100</f>
        <v>30.178932634314648</v>
      </c>
      <c r="K30" s="38">
        <f t="shared" si="0"/>
        <v>15.597578555231618</v>
      </c>
    </row>
    <row r="31" spans="1:11" x14ac:dyDescent="0.35">
      <c r="A31" s="45">
        <v>9</v>
      </c>
      <c r="B31" s="45"/>
      <c r="C31" s="45"/>
      <c r="D31" s="46" t="s">
        <v>60</v>
      </c>
      <c r="E31" s="36" t="e">
        <f>#REF!</f>
        <v>#REF!</v>
      </c>
      <c r="F31" s="36">
        <v>0</v>
      </c>
      <c r="G31" s="36" t="e">
        <f>#REF!</f>
        <v>#REF!</v>
      </c>
      <c r="H31" s="36">
        <v>0</v>
      </c>
      <c r="I31" s="36">
        <v>0</v>
      </c>
      <c r="J31" s="36">
        <v>0</v>
      </c>
      <c r="K31" s="36">
        <v>0</v>
      </c>
    </row>
    <row r="33" spans="1:27" ht="15.5" x14ac:dyDescent="0.35">
      <c r="A33" s="287"/>
      <c r="B33" s="287"/>
      <c r="C33" s="287"/>
      <c r="D33" s="287"/>
      <c r="E33" s="287"/>
      <c r="F33" s="287"/>
      <c r="G33" s="287"/>
      <c r="H33" s="287"/>
      <c r="I33" s="287"/>
      <c r="J33" s="287"/>
      <c r="K33" s="287"/>
    </row>
    <row r="34" spans="1:27" ht="18" x14ac:dyDescent="0.35">
      <c r="A34" s="3"/>
      <c r="B34" s="3"/>
      <c r="C34" s="3"/>
      <c r="D34" s="3"/>
      <c r="E34" s="3"/>
      <c r="F34" s="3"/>
      <c r="G34" s="3"/>
      <c r="H34" s="3"/>
      <c r="I34" s="4"/>
      <c r="J34" s="4"/>
      <c r="K34" s="4"/>
    </row>
    <row r="35" spans="1:27" ht="41.25" customHeight="1" x14ac:dyDescent="0.35">
      <c r="A35" s="1" t="s">
        <v>28</v>
      </c>
      <c r="B35" s="30" t="s">
        <v>29</v>
      </c>
      <c r="C35" s="30" t="s">
        <v>30</v>
      </c>
      <c r="D35" s="30" t="s">
        <v>62</v>
      </c>
      <c r="E35" s="130" t="s">
        <v>3</v>
      </c>
      <c r="F35" s="1" t="s">
        <v>3</v>
      </c>
      <c r="G35" s="1"/>
      <c r="H35" s="1" t="s">
        <v>4</v>
      </c>
      <c r="I35" s="1" t="s">
        <v>300</v>
      </c>
      <c r="J35" s="1" t="s">
        <v>5</v>
      </c>
      <c r="K35" s="1" t="s">
        <v>5</v>
      </c>
    </row>
    <row r="36" spans="1:27" x14ac:dyDescent="0.35">
      <c r="A36" s="31"/>
      <c r="B36" s="32"/>
      <c r="C36" s="32">
        <v>3</v>
      </c>
      <c r="D36" s="33">
        <v>1</v>
      </c>
      <c r="E36" s="34" t="s">
        <v>33</v>
      </c>
      <c r="F36" s="33">
        <v>2</v>
      </c>
      <c r="G36" s="33" t="s">
        <v>33</v>
      </c>
      <c r="H36" s="33">
        <v>3</v>
      </c>
      <c r="I36" s="33">
        <v>5</v>
      </c>
      <c r="J36" s="33" t="s">
        <v>264</v>
      </c>
      <c r="K36" s="33" t="s">
        <v>265</v>
      </c>
    </row>
    <row r="37" spans="1:27" ht="15.75" customHeight="1" x14ac:dyDescent="0.35">
      <c r="A37" s="35">
        <v>3</v>
      </c>
      <c r="B37" s="35"/>
      <c r="C37" s="35"/>
      <c r="D37" s="35" t="s">
        <v>63</v>
      </c>
      <c r="E37" s="36">
        <f>E38+E45+E54+E58</f>
        <v>7816903.8500000015</v>
      </c>
      <c r="F37" s="36">
        <v>1615036.51</v>
      </c>
      <c r="G37" s="36">
        <f>G38+G45+G54+G58+G63</f>
        <v>18232370.859999999</v>
      </c>
      <c r="H37" s="36">
        <v>3231691</v>
      </c>
      <c r="I37" s="36">
        <v>1459803.86</v>
      </c>
      <c r="J37" s="36">
        <f t="shared" ref="J37:J43" si="1">I37/F37*100</f>
        <v>90.388288497577065</v>
      </c>
      <c r="K37" s="36">
        <f t="shared" ref="K37:K43" si="2">I37/H37*100</f>
        <v>45.171517326378051</v>
      </c>
    </row>
    <row r="38" spans="1:27" ht="15.75" customHeight="1" x14ac:dyDescent="0.35">
      <c r="A38" s="35"/>
      <c r="B38" s="35">
        <v>31</v>
      </c>
      <c r="C38" s="35">
        <v>31</v>
      </c>
      <c r="D38" s="35" t="s">
        <v>64</v>
      </c>
      <c r="E38" s="36">
        <f>SUM(E39:E43)</f>
        <v>6599764.3800000008</v>
      </c>
      <c r="F38" s="36">
        <v>1344603.49</v>
      </c>
      <c r="G38" s="36">
        <f>SUM(G39:G43)</f>
        <v>15662405</v>
      </c>
      <c r="H38" s="36">
        <v>1938440.05</v>
      </c>
      <c r="I38" s="36">
        <v>1209351.6599999999</v>
      </c>
      <c r="J38" s="36">
        <f t="shared" si="1"/>
        <v>89.941136475854293</v>
      </c>
      <c r="K38" s="36">
        <f t="shared" si="2"/>
        <v>62.387880398983711</v>
      </c>
    </row>
    <row r="39" spans="1:27" x14ac:dyDescent="0.35">
      <c r="A39" s="39"/>
      <c r="B39" s="39"/>
      <c r="C39" s="40" t="s">
        <v>56</v>
      </c>
      <c r="D39" s="40" t="s">
        <v>57</v>
      </c>
      <c r="E39" s="41">
        <v>44969.14</v>
      </c>
      <c r="F39" s="38">
        <v>16592.939999999999</v>
      </c>
      <c r="G39" s="42">
        <v>59043.75</v>
      </c>
      <c r="H39" s="38">
        <v>48580</v>
      </c>
      <c r="I39" s="38">
        <v>18570.740000000002</v>
      </c>
      <c r="J39" s="38">
        <f t="shared" si="1"/>
        <v>111.91952722061312</v>
      </c>
      <c r="K39" s="38">
        <f t="shared" si="2"/>
        <v>38.227130506381229</v>
      </c>
    </row>
    <row r="40" spans="1:27" x14ac:dyDescent="0.35">
      <c r="A40" s="39"/>
      <c r="B40" s="39"/>
      <c r="C40" s="40" t="s">
        <v>46</v>
      </c>
      <c r="D40" s="40" t="s">
        <v>47</v>
      </c>
      <c r="E40" s="41">
        <v>63270.73</v>
      </c>
      <c r="F40" s="38">
        <v>6071.78</v>
      </c>
      <c r="G40" s="42">
        <v>113010</v>
      </c>
      <c r="H40" s="38">
        <v>5743.58</v>
      </c>
      <c r="I40" s="38">
        <v>10378.870000000001</v>
      </c>
      <c r="J40" s="38">
        <f t="shared" si="1"/>
        <v>170.93619992819242</v>
      </c>
      <c r="K40" s="38">
        <f t="shared" si="2"/>
        <v>180.70384672974001</v>
      </c>
    </row>
    <row r="41" spans="1:27" x14ac:dyDescent="0.35">
      <c r="A41" s="39"/>
      <c r="B41" s="39"/>
      <c r="C41" s="40" t="s">
        <v>58</v>
      </c>
      <c r="D41" s="40" t="s">
        <v>303</v>
      </c>
      <c r="E41" s="41">
        <v>254825.15</v>
      </c>
      <c r="F41" s="38">
        <v>47226.05</v>
      </c>
      <c r="G41" s="42">
        <v>334581.25</v>
      </c>
      <c r="H41" s="38">
        <v>117500</v>
      </c>
      <c r="I41" s="38">
        <v>21632.87</v>
      </c>
      <c r="J41" s="38">
        <f t="shared" si="1"/>
        <v>45.80707046217077</v>
      </c>
      <c r="K41" s="38">
        <f t="shared" si="2"/>
        <v>18.410953191489359</v>
      </c>
    </row>
    <row r="42" spans="1:27" x14ac:dyDescent="0.35">
      <c r="A42" s="39"/>
      <c r="B42" s="39"/>
      <c r="C42" s="40" t="s">
        <v>274</v>
      </c>
      <c r="D42" s="40" t="s">
        <v>302</v>
      </c>
      <c r="E42" s="41"/>
      <c r="F42" s="38">
        <v>0</v>
      </c>
      <c r="G42" s="42"/>
      <c r="H42" s="38">
        <v>20740</v>
      </c>
      <c r="I42" s="38">
        <v>3817.58</v>
      </c>
      <c r="J42" s="38">
        <v>18.41</v>
      </c>
      <c r="K42" s="38">
        <v>0</v>
      </c>
    </row>
    <row r="43" spans="1:27" x14ac:dyDescent="0.35">
      <c r="A43" s="39"/>
      <c r="B43" s="39"/>
      <c r="C43" s="40" t="s">
        <v>38</v>
      </c>
      <c r="D43" s="40" t="s">
        <v>39</v>
      </c>
      <c r="E43" s="41">
        <v>6236699.3600000003</v>
      </c>
      <c r="F43" s="38">
        <v>1273824.72</v>
      </c>
      <c r="G43" s="42">
        <v>15155770</v>
      </c>
      <c r="H43" s="38">
        <v>1741362.98</v>
      </c>
      <c r="I43" s="38">
        <v>1153182.03</v>
      </c>
      <c r="J43" s="38">
        <f t="shared" si="1"/>
        <v>90.529098069316788</v>
      </c>
      <c r="K43" s="38">
        <f t="shared" si="2"/>
        <v>66.222955423113447</v>
      </c>
    </row>
    <row r="44" spans="1:27" x14ac:dyDescent="0.35">
      <c r="A44" s="39"/>
      <c r="B44" s="39"/>
      <c r="C44" s="40" t="s">
        <v>43</v>
      </c>
      <c r="D44" s="40" t="s">
        <v>44</v>
      </c>
      <c r="E44" s="41"/>
      <c r="F44" s="38">
        <v>888</v>
      </c>
      <c r="G44" s="38"/>
      <c r="H44" s="38">
        <v>4513.49</v>
      </c>
      <c r="I44" s="38">
        <v>1769.57</v>
      </c>
      <c r="J44" s="38">
        <v>199.27</v>
      </c>
      <c r="K44" s="38">
        <v>34.520000000000003</v>
      </c>
    </row>
    <row r="45" spans="1:27" x14ac:dyDescent="0.35">
      <c r="A45" s="39"/>
      <c r="B45" s="45">
        <v>32</v>
      </c>
      <c r="C45" s="141">
        <v>32</v>
      </c>
      <c r="D45" s="45" t="s">
        <v>65</v>
      </c>
      <c r="E45" s="36">
        <f>SUM(E46:E53)</f>
        <v>1206095.1499999999</v>
      </c>
      <c r="F45" s="36">
        <v>253662.06</v>
      </c>
      <c r="G45" s="36">
        <f>SUM(G46:G53)</f>
        <v>2155965.86</v>
      </c>
      <c r="H45" s="36">
        <v>428600.94</v>
      </c>
      <c r="I45" s="36">
        <v>250276.97</v>
      </c>
      <c r="J45" s="36">
        <f>I45/F45*100</f>
        <v>98.665511901937563</v>
      </c>
      <c r="K45" s="36">
        <f>I45/H45*100</f>
        <v>58.393938660050537</v>
      </c>
    </row>
    <row r="46" spans="1:27" x14ac:dyDescent="0.35">
      <c r="A46" s="39"/>
      <c r="B46" s="39"/>
      <c r="C46" s="40" t="s">
        <v>56</v>
      </c>
      <c r="D46" s="40" t="s">
        <v>57</v>
      </c>
      <c r="E46" s="41">
        <v>6028.94</v>
      </c>
      <c r="F46" s="38">
        <v>21682.81</v>
      </c>
      <c r="G46" s="42">
        <v>19678.2</v>
      </c>
      <c r="H46" s="38">
        <v>34952</v>
      </c>
      <c r="I46" s="38">
        <v>8474.5400000000009</v>
      </c>
      <c r="J46" s="38">
        <f>I46/F46*100</f>
        <v>39.084140847058109</v>
      </c>
      <c r="K46" s="38">
        <f>I46/H46*100</f>
        <v>24.246223392080569</v>
      </c>
    </row>
    <row r="47" spans="1:27" x14ac:dyDescent="0.35">
      <c r="A47" s="39"/>
      <c r="B47" s="39"/>
      <c r="C47" s="40" t="s">
        <v>43</v>
      </c>
      <c r="D47" s="40" t="s">
        <v>44</v>
      </c>
      <c r="E47" s="41">
        <v>1050.6199999999999</v>
      </c>
      <c r="F47" s="38">
        <v>6053.37</v>
      </c>
      <c r="G47" s="42">
        <v>16500</v>
      </c>
      <c r="H47" s="38">
        <v>28202.28</v>
      </c>
      <c r="I47" s="38">
        <v>2697.83</v>
      </c>
      <c r="J47" s="38">
        <f>I47/F47*100</f>
        <v>44.567406254697794</v>
      </c>
      <c r="K47" s="38">
        <f>I47/H47*100</f>
        <v>9.5659996283988384</v>
      </c>
    </row>
    <row r="48" spans="1:27" x14ac:dyDescent="0.35">
      <c r="A48" s="39"/>
      <c r="B48" s="39"/>
      <c r="C48" s="40" t="s">
        <v>54</v>
      </c>
      <c r="D48" s="40" t="s">
        <v>66</v>
      </c>
      <c r="E48" s="41">
        <v>375011.66</v>
      </c>
      <c r="F48" s="38">
        <v>55483.64</v>
      </c>
      <c r="G48" s="42">
        <v>568577.82999999996</v>
      </c>
      <c r="H48" s="38">
        <v>105595.2</v>
      </c>
      <c r="I48" s="38">
        <v>73116.210000000006</v>
      </c>
      <c r="J48" s="38">
        <f>I48/F48*100</f>
        <v>131.77976426925127</v>
      </c>
      <c r="K48" s="38">
        <f>I48/H48*100</f>
        <v>69.241982590117743</v>
      </c>
      <c r="AA48">
        <v>18</v>
      </c>
    </row>
    <row r="49" spans="1:11" x14ac:dyDescent="0.35">
      <c r="A49" s="39"/>
      <c r="B49" s="39"/>
      <c r="C49" s="40" t="s">
        <v>274</v>
      </c>
      <c r="D49" s="43" t="s">
        <v>302</v>
      </c>
      <c r="E49" s="44">
        <v>0</v>
      </c>
      <c r="F49" s="38">
        <f t="shared" ref="F49" si="3">E49/7.5345</f>
        <v>0</v>
      </c>
      <c r="G49" s="42">
        <v>15000</v>
      </c>
      <c r="H49" s="38">
        <v>1080</v>
      </c>
      <c r="I49" s="38">
        <v>234.18</v>
      </c>
      <c r="J49" s="38">
        <v>0</v>
      </c>
      <c r="K49" s="38">
        <v>0</v>
      </c>
    </row>
    <row r="50" spans="1:11" x14ac:dyDescent="0.35">
      <c r="A50" s="39"/>
      <c r="B50" s="39"/>
      <c r="C50" s="40" t="s">
        <v>46</v>
      </c>
      <c r="D50" s="40" t="s">
        <v>47</v>
      </c>
      <c r="E50" s="41">
        <v>397598.46</v>
      </c>
      <c r="F50" s="38">
        <v>7396.33</v>
      </c>
      <c r="G50" s="42">
        <v>734720</v>
      </c>
      <c r="H50" s="38">
        <v>86133.46</v>
      </c>
      <c r="I50" s="38">
        <v>3974.4</v>
      </c>
      <c r="J50" s="38">
        <f>I50/F50*100</f>
        <v>53.7347576433177</v>
      </c>
      <c r="K50" s="38">
        <f>I50/H50*100</f>
        <v>4.6142347004288462</v>
      </c>
    </row>
    <row r="51" spans="1:11" x14ac:dyDescent="0.35">
      <c r="A51" s="39"/>
      <c r="B51" s="39"/>
      <c r="C51" s="40" t="s">
        <v>38</v>
      </c>
      <c r="D51" s="40" t="s">
        <v>39</v>
      </c>
      <c r="E51" s="41">
        <v>402352.99</v>
      </c>
      <c r="F51" s="38">
        <v>165971.85</v>
      </c>
      <c r="G51" s="42">
        <v>745980</v>
      </c>
      <c r="H51" s="38">
        <v>161989.54</v>
      </c>
      <c r="I51" s="38">
        <v>155682.43</v>
      </c>
      <c r="J51" s="38">
        <f>I51/F51*100</f>
        <v>93.800502916609048</v>
      </c>
      <c r="K51" s="38">
        <f>I51/H51*100</f>
        <v>96.106470825215013</v>
      </c>
    </row>
    <row r="52" spans="1:11" x14ac:dyDescent="0.35">
      <c r="A52" s="39"/>
      <c r="B52" s="39"/>
      <c r="C52" s="40" t="s">
        <v>58</v>
      </c>
      <c r="D52" s="40" t="s">
        <v>303</v>
      </c>
      <c r="E52" s="41">
        <v>24052.48</v>
      </c>
      <c r="F52" s="38">
        <v>2256.16</v>
      </c>
      <c r="G52" s="42">
        <v>26509.83</v>
      </c>
      <c r="H52" s="38">
        <v>5980</v>
      </c>
      <c r="I52" s="38">
        <v>1327.5</v>
      </c>
      <c r="J52" s="38">
        <f>I52/F52*100</f>
        <v>58.83891213389122</v>
      </c>
      <c r="K52" s="38">
        <f>I52/H52*100</f>
        <v>22.198996655518393</v>
      </c>
    </row>
    <row r="53" spans="1:11" x14ac:dyDescent="0.35">
      <c r="A53" s="39"/>
      <c r="B53" s="39"/>
      <c r="C53" s="40" t="s">
        <v>40</v>
      </c>
      <c r="D53" s="40" t="s">
        <v>41</v>
      </c>
      <c r="E53" s="41">
        <v>0</v>
      </c>
      <c r="F53" s="38">
        <v>4183.5200000000004</v>
      </c>
      <c r="G53" s="42">
        <v>29000</v>
      </c>
      <c r="H53" s="38">
        <v>5268.83</v>
      </c>
      <c r="I53" s="38">
        <v>4769.88</v>
      </c>
      <c r="J53" s="38">
        <v>0</v>
      </c>
      <c r="K53" s="38">
        <f>I53/H53*100</f>
        <v>90.530155651254645</v>
      </c>
    </row>
    <row r="54" spans="1:11" x14ac:dyDescent="0.35">
      <c r="A54" s="39"/>
      <c r="B54" s="45">
        <v>34</v>
      </c>
      <c r="C54" s="141">
        <v>34</v>
      </c>
      <c r="D54" s="141" t="s">
        <v>67</v>
      </c>
      <c r="E54" s="142">
        <f>SUM(E55:E56)</f>
        <v>6224.87</v>
      </c>
      <c r="F54" s="142">
        <v>551.24</v>
      </c>
      <c r="G54" s="142">
        <f>SUM(G55:G56)</f>
        <v>10000</v>
      </c>
      <c r="H54" s="142">
        <v>423.88</v>
      </c>
      <c r="I54" s="142">
        <v>0</v>
      </c>
      <c r="J54" s="36">
        <f>I54/F54*100</f>
        <v>0</v>
      </c>
      <c r="K54" s="36">
        <v>0</v>
      </c>
    </row>
    <row r="55" spans="1:11" x14ac:dyDescent="0.35">
      <c r="A55" s="39"/>
      <c r="B55" s="39"/>
      <c r="C55" s="40" t="s">
        <v>54</v>
      </c>
      <c r="D55" s="40" t="s">
        <v>66</v>
      </c>
      <c r="E55" s="41">
        <v>6224.87</v>
      </c>
      <c r="F55" s="38">
        <v>261.77</v>
      </c>
      <c r="G55" s="38">
        <v>6000</v>
      </c>
      <c r="H55" s="38">
        <v>224.8</v>
      </c>
      <c r="I55" s="38">
        <v>0</v>
      </c>
      <c r="J55" s="38">
        <v>0</v>
      </c>
      <c r="K55" s="38">
        <v>0</v>
      </c>
    </row>
    <row r="56" spans="1:11" x14ac:dyDescent="0.35">
      <c r="A56" s="39"/>
      <c r="B56" s="39"/>
      <c r="C56" s="227" t="s">
        <v>43</v>
      </c>
      <c r="D56" s="40" t="s">
        <v>44</v>
      </c>
      <c r="E56" s="41">
        <v>0</v>
      </c>
      <c r="F56" s="38">
        <v>296.47000000000003</v>
      </c>
      <c r="G56" s="38">
        <v>4000</v>
      </c>
      <c r="H56" s="38">
        <v>199.08</v>
      </c>
      <c r="I56" s="38">
        <v>0</v>
      </c>
      <c r="J56" s="38">
        <v>0</v>
      </c>
      <c r="K56" s="38">
        <v>0</v>
      </c>
    </row>
    <row r="57" spans="1:11" x14ac:dyDescent="0.35">
      <c r="A57" s="39"/>
      <c r="B57" s="39"/>
      <c r="C57" s="40" t="s">
        <v>38</v>
      </c>
      <c r="D57" s="40" t="s">
        <v>39</v>
      </c>
      <c r="E57" s="41"/>
      <c r="F57" s="38">
        <v>0</v>
      </c>
      <c r="G57" s="38"/>
      <c r="H57" s="38">
        <v>0</v>
      </c>
      <c r="I57" s="38">
        <v>0</v>
      </c>
      <c r="J57" s="38">
        <v>0</v>
      </c>
      <c r="K57" s="38">
        <v>0</v>
      </c>
    </row>
    <row r="58" spans="1:11" ht="39" x14ac:dyDescent="0.35">
      <c r="A58" s="39"/>
      <c r="B58" s="45">
        <v>37</v>
      </c>
      <c r="C58" s="141">
        <v>37</v>
      </c>
      <c r="D58" s="143" t="s">
        <v>68</v>
      </c>
      <c r="E58" s="36">
        <f>SUM(E59:E62)</f>
        <v>4819.45</v>
      </c>
      <c r="F58" s="36">
        <v>0</v>
      </c>
      <c r="G58" s="36">
        <f>SUM(G59:G62)</f>
        <v>404000</v>
      </c>
      <c r="H58" s="36">
        <v>65666</v>
      </c>
      <c r="I58" s="36">
        <v>175.23</v>
      </c>
      <c r="J58" s="36">
        <v>0.26</v>
      </c>
      <c r="K58" s="36">
        <f>I58/H58*100</f>
        <v>0.2668504248774099</v>
      </c>
    </row>
    <row r="59" spans="1:11" x14ac:dyDescent="0.35">
      <c r="A59" s="39"/>
      <c r="B59" s="39"/>
      <c r="C59" s="40" t="s">
        <v>43</v>
      </c>
      <c r="D59" s="40" t="s">
        <v>44</v>
      </c>
      <c r="E59" s="41">
        <v>4819.45</v>
      </c>
      <c r="F59" s="38">
        <v>0</v>
      </c>
      <c r="G59" s="42">
        <v>2000</v>
      </c>
      <c r="H59" s="38">
        <v>66.36</v>
      </c>
      <c r="I59" s="38">
        <v>0</v>
      </c>
      <c r="J59" s="38">
        <v>0</v>
      </c>
      <c r="K59" s="38">
        <f>I59/H59*100</f>
        <v>0</v>
      </c>
    </row>
    <row r="60" spans="1:11" x14ac:dyDescent="0.35">
      <c r="A60" s="39"/>
      <c r="B60" s="39"/>
      <c r="C60" s="40" t="s">
        <v>46</v>
      </c>
      <c r="D60" s="40" t="s">
        <v>47</v>
      </c>
      <c r="E60" s="41">
        <v>0</v>
      </c>
      <c r="F60" s="38">
        <v>0</v>
      </c>
      <c r="G60" s="42">
        <v>2000</v>
      </c>
      <c r="H60" s="38">
        <v>0</v>
      </c>
      <c r="I60" s="38">
        <v>0</v>
      </c>
      <c r="J60" s="38">
        <v>0</v>
      </c>
      <c r="K60" s="38">
        <v>0</v>
      </c>
    </row>
    <row r="61" spans="1:11" x14ac:dyDescent="0.35">
      <c r="A61" s="39"/>
      <c r="B61" s="39"/>
      <c r="C61" s="40" t="s">
        <v>52</v>
      </c>
      <c r="D61" s="40" t="s">
        <v>234</v>
      </c>
      <c r="E61" s="41"/>
      <c r="F61" s="38">
        <v>0</v>
      </c>
      <c r="G61" s="42"/>
      <c r="H61" s="38">
        <v>0</v>
      </c>
      <c r="I61" s="38">
        <v>0</v>
      </c>
      <c r="J61" s="38">
        <v>0</v>
      </c>
      <c r="K61" s="38">
        <v>0</v>
      </c>
    </row>
    <row r="62" spans="1:11" x14ac:dyDescent="0.35">
      <c r="A62" s="39"/>
      <c r="B62" s="39"/>
      <c r="C62" s="40" t="s">
        <v>38</v>
      </c>
      <c r="D62" s="43" t="s">
        <v>39</v>
      </c>
      <c r="E62" s="44">
        <v>0</v>
      </c>
      <c r="F62" s="38">
        <v>0</v>
      </c>
      <c r="G62" s="42">
        <v>400000</v>
      </c>
      <c r="H62" s="38">
        <v>65000</v>
      </c>
      <c r="I62" s="38">
        <v>175.23</v>
      </c>
      <c r="J62" s="38">
        <v>0</v>
      </c>
      <c r="K62" s="38">
        <f>I62/H62*100</f>
        <v>0.26958461538461537</v>
      </c>
    </row>
    <row r="63" spans="1:11" x14ac:dyDescent="0.35">
      <c r="A63" s="39"/>
      <c r="B63" s="45">
        <v>38</v>
      </c>
      <c r="C63" s="141">
        <v>38</v>
      </c>
      <c r="D63" s="143" t="s">
        <v>69</v>
      </c>
      <c r="E63" s="44"/>
      <c r="F63" s="36">
        <v>0</v>
      </c>
      <c r="G63" s="38">
        <f>G65</f>
        <v>0</v>
      </c>
      <c r="H63" s="36">
        <v>1356</v>
      </c>
      <c r="I63" s="36">
        <v>0</v>
      </c>
      <c r="J63" s="38">
        <v>0</v>
      </c>
      <c r="K63" s="38">
        <v>0</v>
      </c>
    </row>
    <row r="64" spans="1:11" x14ac:dyDescent="0.35">
      <c r="A64" s="39"/>
      <c r="B64" s="45"/>
      <c r="C64" s="221" t="s">
        <v>232</v>
      </c>
      <c r="D64" s="43" t="s">
        <v>44</v>
      </c>
      <c r="E64" s="44"/>
      <c r="F64" s="38">
        <v>0.81</v>
      </c>
      <c r="G64" s="38"/>
      <c r="H64" s="38">
        <v>0</v>
      </c>
      <c r="I64" s="38">
        <v>0</v>
      </c>
      <c r="J64" s="38"/>
      <c r="K64" s="38"/>
    </row>
    <row r="65" spans="1:11" x14ac:dyDescent="0.35">
      <c r="A65" s="39"/>
      <c r="B65" s="39"/>
      <c r="C65" s="40" t="s">
        <v>38</v>
      </c>
      <c r="D65" s="43" t="s">
        <v>39</v>
      </c>
      <c r="E65" s="44"/>
      <c r="F65" s="38">
        <v>0</v>
      </c>
      <c r="G65" s="38"/>
      <c r="H65" s="38"/>
      <c r="I65" s="38">
        <v>0</v>
      </c>
      <c r="J65" s="38">
        <v>0</v>
      </c>
      <c r="K65" s="38">
        <v>0</v>
      </c>
    </row>
    <row r="66" spans="1:11" ht="26" x14ac:dyDescent="0.35">
      <c r="A66" s="45">
        <v>4</v>
      </c>
      <c r="B66" s="45"/>
      <c r="C66" s="45">
        <v>4</v>
      </c>
      <c r="D66" s="46" t="s">
        <v>70</v>
      </c>
      <c r="E66" s="36">
        <f>E67+E74</f>
        <v>12944.19</v>
      </c>
      <c r="F66" s="36">
        <v>16219.72</v>
      </c>
      <c r="G66" s="36">
        <f>G67+G74</f>
        <v>451500</v>
      </c>
      <c r="H66" s="36">
        <v>797203.13</v>
      </c>
      <c r="I66" s="36">
        <v>53312.5</v>
      </c>
      <c r="J66" s="36">
        <f>I66/F66*100</f>
        <v>328.68939784410583</v>
      </c>
      <c r="K66" s="36">
        <f>I66/H66*100</f>
        <v>6.6874423837247106</v>
      </c>
    </row>
    <row r="67" spans="1:11" ht="39" x14ac:dyDescent="0.35">
      <c r="A67" s="37"/>
      <c r="B67" s="35">
        <v>42</v>
      </c>
      <c r="C67" s="35">
        <v>42</v>
      </c>
      <c r="D67" s="46" t="s">
        <v>71</v>
      </c>
      <c r="E67" s="36">
        <f>SUM(E68:E73)</f>
        <v>12944.19</v>
      </c>
      <c r="F67" s="36">
        <v>16219.72</v>
      </c>
      <c r="G67" s="36">
        <f>SUM(G68:G73)</f>
        <v>451500</v>
      </c>
      <c r="H67" s="36">
        <v>116039.52</v>
      </c>
      <c r="I67" s="36">
        <v>33526.25</v>
      </c>
      <c r="J67" s="36">
        <f>I67/F67*100</f>
        <v>206.70054723509409</v>
      </c>
      <c r="K67" s="36">
        <f>I67/H67*100</f>
        <v>28.892096416806961</v>
      </c>
    </row>
    <row r="68" spans="1:11" x14ac:dyDescent="0.35">
      <c r="A68" s="37"/>
      <c r="B68" s="37"/>
      <c r="C68" s="37" t="s">
        <v>56</v>
      </c>
      <c r="D68" s="48" t="s">
        <v>57</v>
      </c>
      <c r="E68" s="44">
        <v>0</v>
      </c>
      <c r="F68" s="38">
        <v>10996.26</v>
      </c>
      <c r="G68" s="42">
        <v>0</v>
      </c>
      <c r="H68" s="38">
        <v>22500</v>
      </c>
      <c r="I68" s="38">
        <v>29246.87</v>
      </c>
      <c r="J68" s="38">
        <v>0</v>
      </c>
      <c r="K68" s="38">
        <v>0</v>
      </c>
    </row>
    <row r="69" spans="1:11" x14ac:dyDescent="0.35">
      <c r="A69" s="37"/>
      <c r="B69" s="37"/>
      <c r="C69" s="37" t="s">
        <v>43</v>
      </c>
      <c r="D69" s="48" t="s">
        <v>44</v>
      </c>
      <c r="E69" s="44">
        <v>12944.19</v>
      </c>
      <c r="F69" s="38">
        <v>243.87</v>
      </c>
      <c r="G69" s="42">
        <v>17500</v>
      </c>
      <c r="H69" s="38">
        <v>8968.8700000000008</v>
      </c>
      <c r="I69" s="38">
        <v>0</v>
      </c>
      <c r="J69" s="38">
        <f>I69/F69*100</f>
        <v>0</v>
      </c>
      <c r="K69" s="38">
        <f>I69/H69*100</f>
        <v>0</v>
      </c>
    </row>
    <row r="70" spans="1:11" x14ac:dyDescent="0.35">
      <c r="A70" s="37"/>
      <c r="B70" s="37"/>
      <c r="C70" s="37" t="s">
        <v>46</v>
      </c>
      <c r="D70" s="48" t="s">
        <v>47</v>
      </c>
      <c r="E70" s="44">
        <v>0</v>
      </c>
      <c r="F70" s="38">
        <f t="shared" ref="F70:F73" si="4">E70/7.5345</f>
        <v>0</v>
      </c>
      <c r="G70" s="42">
        <v>16000</v>
      </c>
      <c r="H70" s="38">
        <v>0</v>
      </c>
      <c r="I70" s="38">
        <v>0</v>
      </c>
      <c r="J70" s="38">
        <v>0</v>
      </c>
      <c r="K70" s="38">
        <v>0</v>
      </c>
    </row>
    <row r="71" spans="1:11" x14ac:dyDescent="0.35">
      <c r="A71" s="37"/>
      <c r="B71" s="37"/>
      <c r="C71" s="37" t="s">
        <v>38</v>
      </c>
      <c r="D71" s="48" t="s">
        <v>39</v>
      </c>
      <c r="E71" s="44">
        <v>0</v>
      </c>
      <c r="F71" s="38">
        <v>4977.59</v>
      </c>
      <c r="G71" s="42">
        <v>405000</v>
      </c>
      <c r="H71" s="38">
        <v>81863.100000000006</v>
      </c>
      <c r="I71" s="38">
        <v>4276.38</v>
      </c>
      <c r="J71" s="38">
        <v>0</v>
      </c>
      <c r="K71" s="38">
        <f>I71/H71*100</f>
        <v>5.2238187901508732</v>
      </c>
    </row>
    <row r="72" spans="1:11" x14ac:dyDescent="0.35">
      <c r="A72" s="37"/>
      <c r="B72" s="37"/>
      <c r="C72" s="37" t="s">
        <v>40</v>
      </c>
      <c r="D72" s="48" t="s">
        <v>41</v>
      </c>
      <c r="E72" s="44">
        <v>0</v>
      </c>
      <c r="F72" s="38">
        <f t="shared" si="4"/>
        <v>0</v>
      </c>
      <c r="G72" s="42">
        <v>10000</v>
      </c>
      <c r="H72" s="38">
        <v>2707.55</v>
      </c>
      <c r="I72" s="38">
        <v>0</v>
      </c>
      <c r="J72" s="38">
        <v>0</v>
      </c>
      <c r="K72" s="38">
        <f>I72/H72*100</f>
        <v>0</v>
      </c>
    </row>
    <row r="73" spans="1:11" ht="26" x14ac:dyDescent="0.35">
      <c r="A73" s="37"/>
      <c r="B73" s="37"/>
      <c r="C73" s="37" t="s">
        <v>48</v>
      </c>
      <c r="D73" s="43" t="s">
        <v>49</v>
      </c>
      <c r="E73" s="44">
        <v>0</v>
      </c>
      <c r="F73" s="38">
        <f t="shared" si="4"/>
        <v>0</v>
      </c>
      <c r="G73" s="42">
        <v>3000</v>
      </c>
      <c r="H73" s="38">
        <v>0</v>
      </c>
      <c r="I73" s="38">
        <v>0</v>
      </c>
      <c r="J73" s="38">
        <v>0</v>
      </c>
      <c r="K73" s="38">
        <v>0</v>
      </c>
    </row>
    <row r="74" spans="1:11" ht="39" x14ac:dyDescent="0.35">
      <c r="A74" s="37"/>
      <c r="B74" s="35">
        <v>45</v>
      </c>
      <c r="C74" s="35">
        <v>45</v>
      </c>
      <c r="D74" s="46" t="s">
        <v>72</v>
      </c>
      <c r="E74" s="36">
        <f>SUM(E75:E78)</f>
        <v>0</v>
      </c>
      <c r="F74" s="36">
        <v>0</v>
      </c>
      <c r="G74" s="36">
        <f>SUM(G75:G78)</f>
        <v>0</v>
      </c>
      <c r="H74" s="36">
        <v>681163.61</v>
      </c>
      <c r="I74" s="36">
        <v>19786.25</v>
      </c>
      <c r="J74" s="36">
        <v>0</v>
      </c>
      <c r="K74" s="36">
        <v>0</v>
      </c>
    </row>
    <row r="75" spans="1:11" x14ac:dyDescent="0.35">
      <c r="A75" s="37"/>
      <c r="B75" s="37"/>
      <c r="C75" s="37" t="s">
        <v>56</v>
      </c>
      <c r="D75" s="47" t="s">
        <v>57</v>
      </c>
      <c r="E75" s="38">
        <v>0</v>
      </c>
      <c r="F75" s="38">
        <v>0</v>
      </c>
      <c r="G75" s="38">
        <v>0</v>
      </c>
      <c r="H75" s="38">
        <v>530.5</v>
      </c>
      <c r="I75" s="38">
        <v>19786.25</v>
      </c>
      <c r="J75" s="38">
        <v>0</v>
      </c>
      <c r="K75" s="38">
        <v>0</v>
      </c>
    </row>
    <row r="76" spans="1:11" x14ac:dyDescent="0.35">
      <c r="A76" s="37"/>
      <c r="B76" s="37"/>
      <c r="C76" s="215" t="s">
        <v>43</v>
      </c>
      <c r="D76" s="47" t="s">
        <v>44</v>
      </c>
      <c r="E76" s="38"/>
      <c r="F76" s="38">
        <v>0</v>
      </c>
      <c r="G76" s="38"/>
      <c r="H76" s="38">
        <v>663.61</v>
      </c>
      <c r="I76" s="38">
        <v>0</v>
      </c>
      <c r="J76" s="38">
        <v>0</v>
      </c>
      <c r="K76" s="38">
        <v>0</v>
      </c>
    </row>
    <row r="77" spans="1:11" x14ac:dyDescent="0.35">
      <c r="A77" s="37"/>
      <c r="B77" s="37"/>
      <c r="C77" s="215" t="s">
        <v>304</v>
      </c>
      <c r="D77" s="47" t="s">
        <v>39</v>
      </c>
      <c r="E77" s="38"/>
      <c r="F77" s="38">
        <v>0</v>
      </c>
      <c r="G77" s="38"/>
      <c r="H77" s="38">
        <v>150000</v>
      </c>
      <c r="I77" s="38">
        <v>0</v>
      </c>
      <c r="J77" s="38"/>
      <c r="K77" s="38"/>
    </row>
    <row r="78" spans="1:11" x14ac:dyDescent="0.35">
      <c r="A78" s="37"/>
      <c r="B78" s="37"/>
      <c r="C78" s="40" t="s">
        <v>54</v>
      </c>
      <c r="D78" s="40" t="s">
        <v>66</v>
      </c>
      <c r="E78" s="41">
        <v>0</v>
      </c>
      <c r="F78" s="38">
        <v>0</v>
      </c>
      <c r="G78" s="42">
        <v>0</v>
      </c>
      <c r="H78" s="38">
        <v>0</v>
      </c>
      <c r="I78" s="38">
        <v>0</v>
      </c>
      <c r="J78" s="38">
        <v>0</v>
      </c>
      <c r="K78" s="38">
        <v>0</v>
      </c>
    </row>
  </sheetData>
  <mergeCells count="5">
    <mergeCell ref="A33:K33"/>
    <mergeCell ref="A1:L1"/>
    <mergeCell ref="A3:K3"/>
    <mergeCell ref="A5:K5"/>
    <mergeCell ref="A7:K7"/>
  </mergeCells>
  <pageMargins left="0.7" right="0.7" top="0.75" bottom="0.75" header="0.51180555555555496" footer="0.51180555555555496"/>
  <pageSetup paperSize="9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zoomScaleNormal="100" workbookViewId="0">
      <selection activeCell="G16" sqref="G16"/>
    </sheetView>
  </sheetViews>
  <sheetFormatPr defaultColWidth="8.54296875" defaultRowHeight="14.5" x14ac:dyDescent="0.35"/>
  <cols>
    <col min="1" max="1" width="37.7265625" customWidth="1"/>
    <col min="2" max="2" width="15.7265625" hidden="1" customWidth="1"/>
    <col min="3" max="3" width="15.7265625" customWidth="1"/>
    <col min="4" max="5" width="15.7265625" hidden="1" customWidth="1"/>
    <col min="6" max="7" width="15.7265625" customWidth="1"/>
    <col min="8" max="9" width="15.7265625" hidden="1" customWidth="1"/>
  </cols>
  <sheetData>
    <row r="1" spans="1:15" ht="50.25" customHeight="1" x14ac:dyDescent="0.35">
      <c r="A1" s="287" t="s">
        <v>268</v>
      </c>
      <c r="B1" s="287"/>
      <c r="C1" s="287"/>
      <c r="D1" s="287"/>
      <c r="E1" s="287"/>
      <c r="F1" s="287"/>
      <c r="G1" s="287"/>
      <c r="H1" s="287"/>
      <c r="I1" s="287"/>
      <c r="J1" s="29"/>
      <c r="K1" s="29"/>
      <c r="L1" s="29"/>
      <c r="M1" s="29"/>
      <c r="N1" s="29"/>
      <c r="O1" s="29"/>
    </row>
    <row r="2" spans="1:15" ht="18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15" ht="15.75" customHeight="1" x14ac:dyDescent="0.35">
      <c r="A3" s="287" t="s">
        <v>0</v>
      </c>
      <c r="B3" s="287"/>
      <c r="C3" s="287"/>
      <c r="D3" s="287"/>
      <c r="E3" s="287"/>
      <c r="F3" s="287"/>
      <c r="G3" s="287"/>
      <c r="H3" s="287"/>
      <c r="I3" s="287"/>
    </row>
    <row r="4" spans="1:15" ht="18" x14ac:dyDescent="0.35">
      <c r="A4" s="3"/>
      <c r="B4" s="3"/>
      <c r="C4" s="3"/>
      <c r="D4" s="3"/>
      <c r="E4" s="3"/>
      <c r="F4" s="3"/>
      <c r="G4" s="3"/>
      <c r="H4" s="3"/>
      <c r="I4" s="4"/>
    </row>
    <row r="5" spans="1:15" ht="18" customHeight="1" x14ac:dyDescent="0.35">
      <c r="A5" s="287" t="s">
        <v>27</v>
      </c>
      <c r="B5" s="287"/>
      <c r="C5" s="287"/>
      <c r="D5" s="287"/>
      <c r="E5" s="287"/>
      <c r="F5" s="287"/>
      <c r="G5" s="287"/>
      <c r="H5" s="287"/>
      <c r="I5" s="287"/>
    </row>
    <row r="6" spans="1:15" ht="18" x14ac:dyDescent="0.35">
      <c r="A6" s="3"/>
      <c r="B6" s="3"/>
      <c r="C6" s="3"/>
      <c r="D6" s="3"/>
      <c r="E6" s="3"/>
      <c r="F6" s="3"/>
      <c r="G6" s="3"/>
      <c r="H6" s="3"/>
      <c r="I6" s="4"/>
    </row>
    <row r="7" spans="1:15" ht="15.75" customHeight="1" x14ac:dyDescent="0.35">
      <c r="A7" s="287" t="s">
        <v>73</v>
      </c>
      <c r="B7" s="287"/>
      <c r="C7" s="287"/>
      <c r="D7" s="287"/>
      <c r="E7" s="287"/>
      <c r="F7" s="287"/>
      <c r="G7" s="287"/>
      <c r="H7" s="287"/>
      <c r="I7" s="287"/>
    </row>
    <row r="8" spans="1:15" ht="18" x14ac:dyDescent="0.35">
      <c r="A8" s="3"/>
      <c r="B8" s="3"/>
      <c r="C8" s="3"/>
      <c r="D8" s="3"/>
      <c r="E8" s="3"/>
      <c r="F8" s="3"/>
      <c r="G8" s="3"/>
      <c r="H8" s="3"/>
      <c r="I8" s="4"/>
    </row>
    <row r="9" spans="1:15" ht="43.5" customHeight="1" x14ac:dyDescent="0.35">
      <c r="A9" s="1" t="s">
        <v>74</v>
      </c>
      <c r="B9" s="30" t="s">
        <v>75</v>
      </c>
      <c r="C9" s="130" t="s">
        <v>3</v>
      </c>
      <c r="D9" s="130"/>
      <c r="E9" s="1" t="s">
        <v>76</v>
      </c>
      <c r="F9" s="1" t="s">
        <v>4</v>
      </c>
      <c r="G9" s="1" t="s">
        <v>300</v>
      </c>
      <c r="H9" s="1" t="s">
        <v>5</v>
      </c>
      <c r="I9" s="1" t="s">
        <v>5</v>
      </c>
    </row>
    <row r="10" spans="1:15" hidden="1" x14ac:dyDescent="0.35">
      <c r="A10" s="34">
        <v>1</v>
      </c>
      <c r="B10" s="33" t="s">
        <v>33</v>
      </c>
      <c r="C10" s="33">
        <v>2</v>
      </c>
      <c r="D10" s="33" t="s">
        <v>33</v>
      </c>
      <c r="E10" s="33" t="s">
        <v>33</v>
      </c>
      <c r="F10" s="33">
        <v>3</v>
      </c>
      <c r="G10" s="33">
        <v>4</v>
      </c>
      <c r="H10" s="33" t="s">
        <v>34</v>
      </c>
      <c r="I10" s="33" t="s">
        <v>35</v>
      </c>
    </row>
    <row r="11" spans="1:15" ht="15.75" hidden="1" customHeight="1" x14ac:dyDescent="0.35">
      <c r="A11" s="35" t="s">
        <v>77</v>
      </c>
      <c r="B11" s="36">
        <f t="shared" ref="B11:G11" si="0">B12</f>
        <v>15942137.25</v>
      </c>
      <c r="C11" s="36">
        <f t="shared" si="0"/>
        <v>1631256.23</v>
      </c>
      <c r="D11" s="36">
        <f t="shared" si="0"/>
        <v>19428606.460000001</v>
      </c>
      <c r="E11" s="36">
        <f t="shared" si="0"/>
        <v>18748870.859999999</v>
      </c>
      <c r="F11" s="36">
        <f t="shared" si="0"/>
        <v>205116.3</v>
      </c>
      <c r="G11" s="36">
        <f t="shared" si="0"/>
        <v>1459803.86</v>
      </c>
      <c r="H11" s="36">
        <f t="shared" ref="H11:H16" si="1">G11/C11*100</f>
        <v>89.489550026116987</v>
      </c>
      <c r="I11" s="36">
        <f t="shared" ref="I11:I16" si="2">G11/F11*100</f>
        <v>711.69568678842211</v>
      </c>
    </row>
    <row r="12" spans="1:15" ht="15.75" hidden="1" customHeight="1" x14ac:dyDescent="0.35">
      <c r="A12" s="35" t="s">
        <v>78</v>
      </c>
      <c r="B12" s="36">
        <f t="shared" ref="B12:G12" si="3">SUM(B13:B16)</f>
        <v>15942137.25</v>
      </c>
      <c r="C12" s="36">
        <f t="shared" si="3"/>
        <v>1631256.23</v>
      </c>
      <c r="D12" s="36">
        <f t="shared" si="3"/>
        <v>19428606.460000001</v>
      </c>
      <c r="E12" s="36">
        <f t="shared" si="3"/>
        <v>18748870.859999999</v>
      </c>
      <c r="F12" s="36">
        <f t="shared" si="3"/>
        <v>205116.3</v>
      </c>
      <c r="G12" s="36">
        <f t="shared" si="3"/>
        <v>1459803.86</v>
      </c>
      <c r="H12" s="36">
        <f t="shared" si="1"/>
        <v>89.489550026116987</v>
      </c>
      <c r="I12" s="36">
        <f t="shared" si="2"/>
        <v>711.69568678842211</v>
      </c>
    </row>
    <row r="13" spans="1:15" x14ac:dyDescent="0.35">
      <c r="A13" s="43" t="s">
        <v>79</v>
      </c>
      <c r="B13" s="38">
        <v>15369370.880000001</v>
      </c>
      <c r="C13" s="38">
        <v>1553829.94</v>
      </c>
      <c r="D13" s="38">
        <v>17586306.460000001</v>
      </c>
      <c r="E13" s="42">
        <v>17048327.829999998</v>
      </c>
      <c r="F13" s="38">
        <v>151841.35999999999</v>
      </c>
      <c r="G13" s="38">
        <v>1385201.26</v>
      </c>
      <c r="H13" s="38">
        <f t="shared" si="1"/>
        <v>89.147545966323705</v>
      </c>
      <c r="I13" s="38">
        <f t="shared" si="2"/>
        <v>912.26873889959904</v>
      </c>
    </row>
    <row r="14" spans="1:15" x14ac:dyDescent="0.35">
      <c r="A14" s="43" t="s">
        <v>80</v>
      </c>
      <c r="B14" s="38">
        <v>572766.37</v>
      </c>
      <c r="C14" s="38">
        <v>77426.289999999994</v>
      </c>
      <c r="D14" s="38">
        <v>135000</v>
      </c>
      <c r="E14" s="42">
        <v>110000</v>
      </c>
      <c r="F14" s="38">
        <v>53274.94</v>
      </c>
      <c r="G14" s="38">
        <v>74602.600000000006</v>
      </c>
      <c r="H14" s="38">
        <f t="shared" si="1"/>
        <v>96.353060439806697</v>
      </c>
      <c r="I14" s="38">
        <f t="shared" si="2"/>
        <v>140.03319384310896</v>
      </c>
    </row>
    <row r="15" spans="1:15" x14ac:dyDescent="0.35">
      <c r="A15" s="43" t="s">
        <v>81</v>
      </c>
      <c r="B15" s="38">
        <v>0</v>
      </c>
      <c r="C15" s="38"/>
      <c r="D15" s="38">
        <v>4500</v>
      </c>
      <c r="E15" s="42">
        <v>9000</v>
      </c>
      <c r="F15" s="38"/>
      <c r="G15" s="38"/>
      <c r="H15" s="38" t="e">
        <f t="shared" si="1"/>
        <v>#DIV/0!</v>
      </c>
      <c r="I15" s="38" t="e">
        <f t="shared" si="2"/>
        <v>#DIV/0!</v>
      </c>
    </row>
    <row r="16" spans="1:15" ht="26" x14ac:dyDescent="0.35">
      <c r="A16" s="43" t="s">
        <v>82</v>
      </c>
      <c r="B16" s="38">
        <v>0</v>
      </c>
      <c r="C16" s="38"/>
      <c r="D16" s="38">
        <v>1702800</v>
      </c>
      <c r="E16" s="42">
        <v>1581543.03</v>
      </c>
      <c r="F16" s="38"/>
      <c r="G16" s="38"/>
      <c r="H16" s="38" t="e">
        <f t="shared" si="1"/>
        <v>#DIV/0!</v>
      </c>
      <c r="I16" s="38" t="e">
        <f t="shared" si="2"/>
        <v>#DIV/0!</v>
      </c>
    </row>
  </sheetData>
  <mergeCells count="4">
    <mergeCell ref="A1:I1"/>
    <mergeCell ref="A3:I3"/>
    <mergeCell ref="A5:I5"/>
    <mergeCell ref="A7:I7"/>
  </mergeCells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zoomScaleNormal="100" workbookViewId="0">
      <selection sqref="A1:I1"/>
    </sheetView>
  </sheetViews>
  <sheetFormatPr defaultColWidth="8.54296875" defaultRowHeight="14.5" x14ac:dyDescent="0.35"/>
  <cols>
    <col min="1" max="1" width="7.453125" customWidth="1"/>
    <col min="2" max="2" width="8.453125" customWidth="1"/>
    <col min="3" max="3" width="5.453125" customWidth="1"/>
    <col min="4" max="9" width="25.26953125" customWidth="1"/>
  </cols>
  <sheetData>
    <row r="1" spans="1:15" ht="42" customHeight="1" x14ac:dyDescent="0.35">
      <c r="A1" s="287" t="s">
        <v>268</v>
      </c>
      <c r="B1" s="287"/>
      <c r="C1" s="287"/>
      <c r="D1" s="287"/>
      <c r="E1" s="287"/>
      <c r="F1" s="287"/>
      <c r="G1" s="287"/>
      <c r="H1" s="287"/>
      <c r="I1" s="287"/>
      <c r="J1" s="29"/>
      <c r="K1" s="29"/>
      <c r="L1" s="29"/>
      <c r="M1" s="29"/>
      <c r="N1" s="29"/>
      <c r="O1" s="29"/>
    </row>
    <row r="2" spans="1:15" ht="18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15" ht="15.75" customHeight="1" x14ac:dyDescent="0.35">
      <c r="A3" s="287" t="s">
        <v>0</v>
      </c>
      <c r="B3" s="287"/>
      <c r="C3" s="287"/>
      <c r="D3" s="287"/>
      <c r="E3" s="287"/>
      <c r="F3" s="287"/>
      <c r="G3" s="287"/>
      <c r="H3" s="287"/>
      <c r="I3" s="287"/>
    </row>
    <row r="4" spans="1:15" ht="18" x14ac:dyDescent="0.35">
      <c r="A4" s="3"/>
      <c r="B4" s="3"/>
      <c r="C4" s="3"/>
      <c r="D4" s="3"/>
      <c r="E4" s="3"/>
      <c r="F4" s="3"/>
      <c r="G4" s="3"/>
      <c r="H4" s="4"/>
      <c r="I4" s="4"/>
    </row>
    <row r="5" spans="1:15" ht="18" customHeight="1" x14ac:dyDescent="0.35">
      <c r="A5" s="287" t="s">
        <v>83</v>
      </c>
      <c r="B5" s="287"/>
      <c r="C5" s="287"/>
      <c r="D5" s="287"/>
      <c r="E5" s="287"/>
      <c r="F5" s="287"/>
      <c r="G5" s="287"/>
      <c r="H5" s="287"/>
      <c r="I5" s="287"/>
    </row>
    <row r="6" spans="1:15" ht="18" x14ac:dyDescent="0.35">
      <c r="A6" s="3"/>
      <c r="B6" s="3"/>
      <c r="C6" s="3"/>
      <c r="D6" s="3"/>
      <c r="E6" s="3"/>
      <c r="F6" s="3"/>
      <c r="G6" s="3"/>
      <c r="H6" s="4"/>
      <c r="I6" s="4"/>
    </row>
    <row r="7" spans="1:15" ht="26" x14ac:dyDescent="0.35">
      <c r="A7" s="1" t="s">
        <v>28</v>
      </c>
      <c r="B7" s="30" t="s">
        <v>29</v>
      </c>
      <c r="C7" s="30" t="s">
        <v>30</v>
      </c>
      <c r="D7" s="30" t="s">
        <v>84</v>
      </c>
      <c r="E7" s="30" t="s">
        <v>75</v>
      </c>
      <c r="F7" s="1" t="s">
        <v>85</v>
      </c>
      <c r="G7" s="1" t="s">
        <v>76</v>
      </c>
      <c r="H7" s="1" t="s">
        <v>86</v>
      </c>
      <c r="I7" s="1" t="s">
        <v>87</v>
      </c>
    </row>
    <row r="8" spans="1:15" ht="26" x14ac:dyDescent="0.35">
      <c r="A8" s="35">
        <v>8</v>
      </c>
      <c r="B8" s="35"/>
      <c r="C8" s="35"/>
      <c r="D8" s="35" t="s">
        <v>88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</row>
    <row r="9" spans="1:15" x14ac:dyDescent="0.35">
      <c r="A9" s="35"/>
      <c r="B9" s="37">
        <v>84</v>
      </c>
      <c r="C9" s="37"/>
      <c r="D9" s="37" t="s">
        <v>89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</row>
    <row r="10" spans="1:15" ht="26" x14ac:dyDescent="0.35">
      <c r="A10" s="39"/>
      <c r="B10" s="39"/>
      <c r="C10" s="40">
        <v>81</v>
      </c>
      <c r="D10" s="43" t="s">
        <v>90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</row>
    <row r="11" spans="1:15" ht="26" x14ac:dyDescent="0.35">
      <c r="A11" s="45">
        <v>5</v>
      </c>
      <c r="B11" s="45"/>
      <c r="C11" s="45"/>
      <c r="D11" s="46" t="s">
        <v>91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</row>
    <row r="12" spans="1:15" ht="25" x14ac:dyDescent="0.35">
      <c r="A12" s="37"/>
      <c r="B12" s="37">
        <v>54</v>
      </c>
      <c r="C12" s="37"/>
      <c r="D12" s="47" t="s">
        <v>92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</row>
    <row r="13" spans="1:15" x14ac:dyDescent="0.35">
      <c r="A13" s="37"/>
      <c r="B13" s="37"/>
      <c r="C13" s="40">
        <v>11</v>
      </c>
      <c r="D13" s="40" t="s">
        <v>57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</row>
    <row r="14" spans="1:15" x14ac:dyDescent="0.35">
      <c r="A14" s="37"/>
      <c r="B14" s="37"/>
      <c r="C14" s="40">
        <v>31</v>
      </c>
      <c r="D14" s="40" t="s">
        <v>44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</row>
  </sheetData>
  <mergeCells count="3">
    <mergeCell ref="A1:I1"/>
    <mergeCell ref="A3:I3"/>
    <mergeCell ref="A5:I5"/>
  </mergeCells>
  <pageMargins left="0.7" right="0.7" top="0.75" bottom="0.75" header="0.51180555555555496" footer="0.51180555555555496"/>
  <pageSetup paperSize="9" scale="76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8"/>
  <sheetViews>
    <sheetView topLeftCell="A639" zoomScaleNormal="100" workbookViewId="0">
      <selection activeCell="L50" sqref="L50"/>
    </sheetView>
  </sheetViews>
  <sheetFormatPr defaultColWidth="8.54296875" defaultRowHeight="14.5" x14ac:dyDescent="0.35"/>
  <cols>
    <col min="1" max="1" width="22.1796875" customWidth="1"/>
    <col min="2" max="2" width="32" customWidth="1"/>
    <col min="3" max="6" width="25.26953125" hidden="1" customWidth="1"/>
    <col min="7" max="7" width="19.81640625" hidden="1" customWidth="1"/>
    <col min="8" max="10" width="25.26953125" customWidth="1"/>
  </cols>
  <sheetData>
    <row r="1" spans="1:15" ht="42" customHeight="1" x14ac:dyDescent="0.35">
      <c r="A1" s="287" t="s">
        <v>268</v>
      </c>
      <c r="B1" s="287"/>
      <c r="C1" s="287"/>
      <c r="D1" s="287"/>
      <c r="E1" s="287"/>
      <c r="F1" s="287"/>
      <c r="G1" s="287"/>
      <c r="H1" s="287"/>
      <c r="I1" s="287"/>
      <c r="J1" s="287"/>
      <c r="K1" s="29"/>
      <c r="L1" s="29"/>
      <c r="M1" s="29"/>
      <c r="N1" s="29"/>
      <c r="O1" s="29"/>
    </row>
    <row r="2" spans="1:15" ht="18" x14ac:dyDescent="0.35">
      <c r="A2" s="3"/>
      <c r="B2" s="3"/>
      <c r="C2" s="3"/>
      <c r="D2" s="3"/>
      <c r="E2" s="3"/>
      <c r="F2" s="3"/>
      <c r="G2" s="3"/>
      <c r="H2" s="3"/>
      <c r="I2" s="4"/>
      <c r="J2" s="4"/>
    </row>
    <row r="3" spans="1:15" ht="18" customHeight="1" x14ac:dyDescent="0.35">
      <c r="A3" s="287" t="s">
        <v>93</v>
      </c>
      <c r="B3" s="287"/>
      <c r="C3" s="287"/>
      <c r="D3" s="287"/>
      <c r="E3" s="287"/>
      <c r="F3" s="287"/>
      <c r="G3" s="287"/>
      <c r="H3" s="287"/>
      <c r="I3" s="287"/>
      <c r="J3" s="287"/>
    </row>
    <row r="4" spans="1:15" ht="18" x14ac:dyDescent="0.35">
      <c r="A4" s="3"/>
      <c r="B4" s="3"/>
      <c r="C4" s="3"/>
      <c r="D4" s="3"/>
      <c r="E4" s="3"/>
      <c r="F4" s="3"/>
      <c r="G4" s="3"/>
      <c r="H4" s="3"/>
      <c r="I4" s="4"/>
      <c r="J4" s="4"/>
    </row>
    <row r="5" spans="1:15" x14ac:dyDescent="0.35">
      <c r="A5" s="49" t="s">
        <v>94</v>
      </c>
      <c r="B5" s="30" t="s">
        <v>95</v>
      </c>
      <c r="C5" s="30" t="s">
        <v>75</v>
      </c>
      <c r="D5" s="30" t="s">
        <v>75</v>
      </c>
      <c r="E5" s="1" t="s">
        <v>85</v>
      </c>
      <c r="F5" s="1" t="s">
        <v>85</v>
      </c>
      <c r="G5" s="1" t="s">
        <v>76</v>
      </c>
      <c r="H5" s="1" t="s">
        <v>269</v>
      </c>
      <c r="I5" s="1" t="s">
        <v>270</v>
      </c>
      <c r="J5" s="1" t="s">
        <v>5</v>
      </c>
    </row>
    <row r="6" spans="1:15" x14ac:dyDescent="0.35">
      <c r="A6" s="50"/>
      <c r="B6" s="32">
        <v>1</v>
      </c>
      <c r="C6" s="32" t="s">
        <v>33</v>
      </c>
      <c r="D6" s="32" t="s">
        <v>96</v>
      </c>
      <c r="E6" s="32" t="s">
        <v>33</v>
      </c>
      <c r="F6" s="32" t="s">
        <v>96</v>
      </c>
      <c r="G6" s="32" t="s">
        <v>33</v>
      </c>
      <c r="H6" s="32">
        <v>2</v>
      </c>
      <c r="I6" s="32">
        <v>3</v>
      </c>
      <c r="J6" s="32" t="s">
        <v>97</v>
      </c>
    </row>
    <row r="7" spans="1:15" x14ac:dyDescent="0.35">
      <c r="A7" s="205" t="s">
        <v>98</v>
      </c>
      <c r="B7" s="206" t="s">
        <v>99</v>
      </c>
      <c r="C7" s="51">
        <f t="shared" ref="C7:I14" si="0">C8</f>
        <v>72071.94</v>
      </c>
      <c r="D7" s="51">
        <f t="shared" si="0"/>
        <v>9565.5902846904246</v>
      </c>
      <c r="E7" s="51">
        <f t="shared" si="0"/>
        <v>59725.87</v>
      </c>
      <c r="F7" s="51">
        <f t="shared" si="0"/>
        <v>7926.985201406862</v>
      </c>
      <c r="G7" s="51">
        <f t="shared" si="0"/>
        <v>65000</v>
      </c>
      <c r="H7" s="207">
        <v>0</v>
      </c>
      <c r="I7" s="207">
        <f t="shared" si="0"/>
        <v>0</v>
      </c>
      <c r="J7" s="207">
        <v>0</v>
      </c>
    </row>
    <row r="8" spans="1:15" x14ac:dyDescent="0.35">
      <c r="A8" s="194" t="s">
        <v>100</v>
      </c>
      <c r="B8" s="195" t="s">
        <v>101</v>
      </c>
      <c r="C8" s="52">
        <f t="shared" si="0"/>
        <v>72071.94</v>
      </c>
      <c r="D8" s="52">
        <f t="shared" si="0"/>
        <v>9565.5902846904246</v>
      </c>
      <c r="E8" s="52">
        <f t="shared" si="0"/>
        <v>59725.87</v>
      </c>
      <c r="F8" s="52">
        <f t="shared" si="0"/>
        <v>7926.985201406862</v>
      </c>
      <c r="G8" s="52">
        <f t="shared" si="0"/>
        <v>65000</v>
      </c>
      <c r="H8" s="196">
        <f t="shared" si="0"/>
        <v>0</v>
      </c>
      <c r="I8" s="196">
        <f t="shared" si="0"/>
        <v>0</v>
      </c>
      <c r="J8" s="196">
        <v>0</v>
      </c>
    </row>
    <row r="9" spans="1:15" ht="26" x14ac:dyDescent="0.35">
      <c r="A9" s="53" t="s">
        <v>102</v>
      </c>
      <c r="B9" s="54" t="s">
        <v>103</v>
      </c>
      <c r="C9" s="55">
        <f t="shared" si="0"/>
        <v>72071.94</v>
      </c>
      <c r="D9" s="55">
        <f t="shared" si="0"/>
        <v>9565.5902846904246</v>
      </c>
      <c r="E9" s="55">
        <f t="shared" si="0"/>
        <v>59725.87</v>
      </c>
      <c r="F9" s="55">
        <f t="shared" si="0"/>
        <v>7926.985201406862</v>
      </c>
      <c r="G9" s="55">
        <f t="shared" si="0"/>
        <v>65000</v>
      </c>
      <c r="H9" s="55">
        <f t="shared" si="0"/>
        <v>0</v>
      </c>
      <c r="I9" s="55">
        <f t="shared" si="0"/>
        <v>0</v>
      </c>
      <c r="J9" s="56">
        <v>0</v>
      </c>
    </row>
    <row r="10" spans="1:15" ht="39" x14ac:dyDescent="0.35">
      <c r="A10" s="57" t="s">
        <v>104</v>
      </c>
      <c r="B10" s="58" t="s">
        <v>105</v>
      </c>
      <c r="C10" s="59">
        <f t="shared" si="0"/>
        <v>72071.94</v>
      </c>
      <c r="D10" s="59">
        <f t="shared" si="0"/>
        <v>9565.5902846904246</v>
      </c>
      <c r="E10" s="59">
        <f t="shared" si="0"/>
        <v>59725.87</v>
      </c>
      <c r="F10" s="59">
        <f t="shared" si="0"/>
        <v>7926.985201406862</v>
      </c>
      <c r="G10" s="59">
        <f t="shared" si="0"/>
        <v>65000</v>
      </c>
      <c r="H10" s="59">
        <v>0</v>
      </c>
      <c r="I10" s="59">
        <f t="shared" si="0"/>
        <v>0</v>
      </c>
      <c r="J10" s="60">
        <v>0</v>
      </c>
    </row>
    <row r="11" spans="1:15" x14ac:dyDescent="0.35">
      <c r="A11" s="61" t="s">
        <v>52</v>
      </c>
      <c r="B11" s="62" t="s">
        <v>106</v>
      </c>
      <c r="C11" s="63">
        <f t="shared" si="0"/>
        <v>72071.94</v>
      </c>
      <c r="D11" s="63">
        <f t="shared" si="0"/>
        <v>9565.5902846904246</v>
      </c>
      <c r="E11" s="63">
        <f t="shared" si="0"/>
        <v>59725.87</v>
      </c>
      <c r="F11" s="63">
        <f t="shared" si="0"/>
        <v>7926.985201406862</v>
      </c>
      <c r="G11" s="63">
        <f t="shared" si="0"/>
        <v>65000</v>
      </c>
      <c r="H11" s="63">
        <v>0</v>
      </c>
      <c r="I11" s="63">
        <v>0</v>
      </c>
      <c r="J11" s="64">
        <v>0</v>
      </c>
    </row>
    <row r="12" spans="1:15" x14ac:dyDescent="0.35">
      <c r="A12" s="65">
        <v>3</v>
      </c>
      <c r="B12" s="66" t="s">
        <v>107</v>
      </c>
      <c r="C12" s="67">
        <f t="shared" si="0"/>
        <v>72071.94</v>
      </c>
      <c r="D12" s="67">
        <f t="shared" si="0"/>
        <v>9565.5902846904246</v>
      </c>
      <c r="E12" s="67">
        <f t="shared" si="0"/>
        <v>59725.87</v>
      </c>
      <c r="F12" s="67">
        <f t="shared" si="0"/>
        <v>7926.985201406862</v>
      </c>
      <c r="G12" s="67">
        <f t="shared" si="0"/>
        <v>65000</v>
      </c>
      <c r="H12" s="67">
        <f t="shared" si="0"/>
        <v>0</v>
      </c>
      <c r="I12" s="67">
        <f t="shared" si="0"/>
        <v>0</v>
      </c>
      <c r="J12" s="120">
        <v>0</v>
      </c>
    </row>
    <row r="13" spans="1:15" x14ac:dyDescent="0.35">
      <c r="A13" s="69">
        <v>32</v>
      </c>
      <c r="B13" s="70" t="s">
        <v>65</v>
      </c>
      <c r="C13" s="71">
        <f t="shared" si="0"/>
        <v>72071.94</v>
      </c>
      <c r="D13" s="71">
        <f t="shared" si="0"/>
        <v>9565.5902846904246</v>
      </c>
      <c r="E13" s="71">
        <f t="shared" si="0"/>
        <v>59725.87</v>
      </c>
      <c r="F13" s="71">
        <f t="shared" si="0"/>
        <v>7926.985201406862</v>
      </c>
      <c r="G13" s="71">
        <f t="shared" si="0"/>
        <v>65000</v>
      </c>
      <c r="H13" s="71">
        <f t="shared" si="0"/>
        <v>0</v>
      </c>
      <c r="I13" s="71">
        <f t="shared" si="0"/>
        <v>0</v>
      </c>
      <c r="J13" s="127">
        <v>0</v>
      </c>
    </row>
    <row r="14" spans="1:15" x14ac:dyDescent="0.35">
      <c r="A14" s="72">
        <v>322</v>
      </c>
      <c r="B14" s="73" t="s">
        <v>108</v>
      </c>
      <c r="C14" s="36">
        <f t="shared" si="0"/>
        <v>72071.94</v>
      </c>
      <c r="D14" s="36">
        <f t="shared" si="0"/>
        <v>9565.5902846904246</v>
      </c>
      <c r="E14" s="36">
        <f t="shared" si="0"/>
        <v>59725.87</v>
      </c>
      <c r="F14" s="36">
        <f t="shared" si="0"/>
        <v>7926.985201406862</v>
      </c>
      <c r="G14" s="36">
        <f t="shared" si="0"/>
        <v>65000</v>
      </c>
      <c r="H14" s="36">
        <v>0</v>
      </c>
      <c r="I14" s="36">
        <f t="shared" si="0"/>
        <v>0</v>
      </c>
      <c r="J14" s="68">
        <v>0</v>
      </c>
    </row>
    <row r="15" spans="1:15" x14ac:dyDescent="0.35">
      <c r="A15" s="74">
        <v>3222</v>
      </c>
      <c r="B15" s="75" t="s">
        <v>109</v>
      </c>
      <c r="C15" s="38">
        <v>72071.94</v>
      </c>
      <c r="D15" s="38">
        <f>C15/7.5345</f>
        <v>9565.5902846904246</v>
      </c>
      <c r="E15" s="42">
        <v>59725.87</v>
      </c>
      <c r="F15" s="38">
        <f>E15/7.5345</f>
        <v>7926.985201406862</v>
      </c>
      <c r="G15" s="38">
        <v>65000</v>
      </c>
      <c r="H15" s="42">
        <v>0</v>
      </c>
      <c r="I15" s="42">
        <v>0</v>
      </c>
      <c r="J15" s="68">
        <v>0</v>
      </c>
    </row>
    <row r="16" spans="1:15" x14ac:dyDescent="0.35">
      <c r="A16" s="208" t="s">
        <v>110</v>
      </c>
      <c r="B16" s="206" t="s">
        <v>111</v>
      </c>
      <c r="C16" s="76">
        <f>C17+C53</f>
        <v>593288.46</v>
      </c>
      <c r="D16" s="76">
        <f>D17+D53</f>
        <v>78742.910611188534</v>
      </c>
      <c r="E16" s="76">
        <f>E17+E53</f>
        <v>2993288.46</v>
      </c>
      <c r="F16" s="76">
        <f>F17+F53</f>
        <v>238010.2807087398</v>
      </c>
      <c r="G16" s="76">
        <f>G17+G53</f>
        <v>1324577.83</v>
      </c>
      <c r="H16" s="209">
        <v>550000</v>
      </c>
      <c r="I16" s="209">
        <v>29246.87</v>
      </c>
      <c r="J16" s="207">
        <f t="shared" ref="J16:J29" si="1">I16/H16*100</f>
        <v>5.3176127272727269</v>
      </c>
    </row>
    <row r="17" spans="1:10" x14ac:dyDescent="0.35">
      <c r="A17" s="194" t="s">
        <v>112</v>
      </c>
      <c r="B17" s="194" t="s">
        <v>113</v>
      </c>
      <c r="C17" s="77">
        <f t="shared" ref="C17:G17" si="2">C18</f>
        <v>0</v>
      </c>
      <c r="D17" s="77">
        <f t="shared" si="2"/>
        <v>0</v>
      </c>
      <c r="E17" s="77">
        <f t="shared" si="2"/>
        <v>2400000</v>
      </c>
      <c r="F17" s="77">
        <f t="shared" si="2"/>
        <v>159267.37009755126</v>
      </c>
      <c r="G17" s="77">
        <f t="shared" si="2"/>
        <v>750000</v>
      </c>
      <c r="H17" s="197">
        <v>550000</v>
      </c>
      <c r="I17" s="197">
        <v>29246.87</v>
      </c>
      <c r="J17" s="196">
        <f t="shared" si="1"/>
        <v>5.3176127272727269</v>
      </c>
    </row>
    <row r="18" spans="1:10" ht="26.5" x14ac:dyDescent="0.35">
      <c r="A18" s="78" t="s">
        <v>102</v>
      </c>
      <c r="B18" s="79" t="s">
        <v>114</v>
      </c>
      <c r="C18" s="55">
        <f t="shared" ref="C18:C23" si="3">C19</f>
        <v>0</v>
      </c>
      <c r="D18" s="55">
        <f t="shared" ref="D18:H18" si="4">D19+D25</f>
        <v>0</v>
      </c>
      <c r="E18" s="55">
        <f t="shared" si="4"/>
        <v>2400000</v>
      </c>
      <c r="F18" s="55">
        <f t="shared" si="4"/>
        <v>159267.37009755126</v>
      </c>
      <c r="G18" s="55">
        <f t="shared" si="4"/>
        <v>750000</v>
      </c>
      <c r="H18" s="55">
        <f t="shared" si="4"/>
        <v>20000</v>
      </c>
      <c r="I18" s="55">
        <v>29246.87</v>
      </c>
      <c r="J18" s="56">
        <f t="shared" si="1"/>
        <v>146.23435000000001</v>
      </c>
    </row>
    <row r="19" spans="1:10" ht="26.5" hidden="1" x14ac:dyDescent="0.35">
      <c r="A19" s="80" t="s">
        <v>115</v>
      </c>
      <c r="B19" s="81" t="s">
        <v>116</v>
      </c>
      <c r="C19" s="59">
        <f t="shared" si="3"/>
        <v>0</v>
      </c>
      <c r="D19" s="59">
        <f t="shared" ref="D19:I23" si="5">D20</f>
        <v>0</v>
      </c>
      <c r="E19" s="59">
        <f t="shared" si="5"/>
        <v>1200000</v>
      </c>
      <c r="F19" s="59">
        <f t="shared" si="5"/>
        <v>159267.37009755126</v>
      </c>
      <c r="G19" s="59">
        <f t="shared" si="5"/>
        <v>0</v>
      </c>
      <c r="H19" s="59">
        <f t="shared" si="5"/>
        <v>0</v>
      </c>
      <c r="I19" s="59">
        <f t="shared" si="5"/>
        <v>0</v>
      </c>
      <c r="J19" s="60" t="e">
        <f t="shared" si="1"/>
        <v>#DIV/0!</v>
      </c>
    </row>
    <row r="20" spans="1:10" hidden="1" x14ac:dyDescent="0.35">
      <c r="A20" s="82" t="s">
        <v>56</v>
      </c>
      <c r="B20" s="83" t="s">
        <v>57</v>
      </c>
      <c r="C20" s="63">
        <f t="shared" si="3"/>
        <v>0</v>
      </c>
      <c r="D20" s="63">
        <f t="shared" si="5"/>
        <v>0</v>
      </c>
      <c r="E20" s="63">
        <f t="shared" si="5"/>
        <v>1200000</v>
      </c>
      <c r="F20" s="63">
        <f t="shared" si="5"/>
        <v>159267.37009755126</v>
      </c>
      <c r="G20" s="63">
        <f t="shared" si="5"/>
        <v>0</v>
      </c>
      <c r="H20" s="63">
        <f t="shared" si="5"/>
        <v>0</v>
      </c>
      <c r="I20" s="63">
        <f t="shared" si="5"/>
        <v>0</v>
      </c>
      <c r="J20" s="64" t="e">
        <f t="shared" si="1"/>
        <v>#DIV/0!</v>
      </c>
    </row>
    <row r="21" spans="1:10" ht="26.5" hidden="1" x14ac:dyDescent="0.35">
      <c r="A21" s="84">
        <v>4</v>
      </c>
      <c r="B21" s="85" t="s">
        <v>70</v>
      </c>
      <c r="C21" s="67">
        <f t="shared" si="3"/>
        <v>0</v>
      </c>
      <c r="D21" s="67">
        <f t="shared" si="5"/>
        <v>0</v>
      </c>
      <c r="E21" s="67">
        <f t="shared" si="5"/>
        <v>1200000</v>
      </c>
      <c r="F21" s="67">
        <f t="shared" si="5"/>
        <v>159267.37009755126</v>
      </c>
      <c r="G21" s="67">
        <f t="shared" si="5"/>
        <v>0</v>
      </c>
      <c r="H21" s="67">
        <f t="shared" si="5"/>
        <v>0</v>
      </c>
      <c r="I21" s="67">
        <f t="shared" si="5"/>
        <v>0</v>
      </c>
      <c r="J21" s="68" t="e">
        <f t="shared" si="1"/>
        <v>#DIV/0!</v>
      </c>
    </row>
    <row r="22" spans="1:10" ht="26.5" hidden="1" x14ac:dyDescent="0.35">
      <c r="A22" s="86">
        <v>45</v>
      </c>
      <c r="B22" s="87" t="s">
        <v>72</v>
      </c>
      <c r="C22" s="71">
        <f t="shared" si="3"/>
        <v>0</v>
      </c>
      <c r="D22" s="71">
        <f t="shared" si="5"/>
        <v>0</v>
      </c>
      <c r="E22" s="71">
        <f t="shared" si="5"/>
        <v>1200000</v>
      </c>
      <c r="F22" s="71">
        <f t="shared" si="5"/>
        <v>159267.37009755126</v>
      </c>
      <c r="G22" s="71">
        <f t="shared" si="5"/>
        <v>0</v>
      </c>
      <c r="H22" s="71">
        <f t="shared" si="5"/>
        <v>0</v>
      </c>
      <c r="I22" s="71">
        <f t="shared" si="5"/>
        <v>0</v>
      </c>
      <c r="J22" s="68" t="e">
        <f t="shared" si="1"/>
        <v>#DIV/0!</v>
      </c>
    </row>
    <row r="23" spans="1:10" ht="26.5" hidden="1" x14ac:dyDescent="0.35">
      <c r="A23" s="88">
        <v>451</v>
      </c>
      <c r="B23" s="89" t="s">
        <v>117</v>
      </c>
      <c r="C23" s="36">
        <f t="shared" si="3"/>
        <v>0</v>
      </c>
      <c r="D23" s="36">
        <f t="shared" si="5"/>
        <v>0</v>
      </c>
      <c r="E23" s="36">
        <f t="shared" si="5"/>
        <v>1200000</v>
      </c>
      <c r="F23" s="36">
        <f t="shared" si="5"/>
        <v>159267.37009755126</v>
      </c>
      <c r="G23" s="36">
        <f t="shared" si="5"/>
        <v>0</v>
      </c>
      <c r="H23" s="36">
        <f t="shared" si="5"/>
        <v>0</v>
      </c>
      <c r="I23" s="36">
        <f t="shared" si="5"/>
        <v>0</v>
      </c>
      <c r="J23" s="68" t="e">
        <f t="shared" si="1"/>
        <v>#DIV/0!</v>
      </c>
    </row>
    <row r="24" spans="1:10" ht="26" hidden="1" x14ac:dyDescent="0.35">
      <c r="A24" s="74">
        <v>4511</v>
      </c>
      <c r="B24" s="75" t="s">
        <v>117</v>
      </c>
      <c r="C24" s="38">
        <v>0</v>
      </c>
      <c r="D24" s="38">
        <f>C24/7.5345</f>
        <v>0</v>
      </c>
      <c r="E24" s="42">
        <v>1200000</v>
      </c>
      <c r="F24" s="38">
        <f>E24/7.5345</f>
        <v>159267.37009755126</v>
      </c>
      <c r="G24" s="38">
        <v>0</v>
      </c>
      <c r="H24" s="42">
        <f>G24/7.5345</f>
        <v>0</v>
      </c>
      <c r="I24" s="42">
        <v>0</v>
      </c>
      <c r="J24" s="68" t="e">
        <f t="shared" si="1"/>
        <v>#DIV/0!</v>
      </c>
    </row>
    <row r="25" spans="1:10" ht="26.5" x14ac:dyDescent="0.35">
      <c r="A25" s="80" t="s">
        <v>257</v>
      </c>
      <c r="B25" s="81" t="s">
        <v>258</v>
      </c>
      <c r="C25" s="59">
        <f t="shared" ref="C25:G28" si="6">C26</f>
        <v>0</v>
      </c>
      <c r="D25" s="59">
        <f t="shared" si="6"/>
        <v>0</v>
      </c>
      <c r="E25" s="59">
        <f t="shared" si="6"/>
        <v>1200000</v>
      </c>
      <c r="F25" s="59">
        <f t="shared" si="6"/>
        <v>0</v>
      </c>
      <c r="G25" s="59">
        <f t="shared" si="6"/>
        <v>750000</v>
      </c>
      <c r="H25" s="59">
        <v>20000</v>
      </c>
      <c r="I25" s="59">
        <v>29246.87</v>
      </c>
      <c r="J25" s="60">
        <f t="shared" si="1"/>
        <v>146.23435000000001</v>
      </c>
    </row>
    <row r="26" spans="1:10" x14ac:dyDescent="0.35">
      <c r="A26" s="82" t="s">
        <v>56</v>
      </c>
      <c r="B26" s="83" t="s">
        <v>57</v>
      </c>
      <c r="C26" s="63">
        <f t="shared" si="6"/>
        <v>0</v>
      </c>
      <c r="D26" s="63">
        <f t="shared" si="6"/>
        <v>0</v>
      </c>
      <c r="E26" s="63">
        <f t="shared" si="6"/>
        <v>1200000</v>
      </c>
      <c r="F26" s="63">
        <f t="shared" si="6"/>
        <v>0</v>
      </c>
      <c r="G26" s="63">
        <f t="shared" si="6"/>
        <v>750000</v>
      </c>
      <c r="H26" s="63">
        <v>20000</v>
      </c>
      <c r="I26" s="63">
        <v>29246.87</v>
      </c>
      <c r="J26" s="64">
        <f t="shared" si="1"/>
        <v>146.23435000000001</v>
      </c>
    </row>
    <row r="27" spans="1:10" ht="26.5" x14ac:dyDescent="0.35">
      <c r="A27" s="84">
        <v>4</v>
      </c>
      <c r="B27" s="85" t="s">
        <v>70</v>
      </c>
      <c r="C27" s="67">
        <f t="shared" si="6"/>
        <v>0</v>
      </c>
      <c r="D27" s="67">
        <f t="shared" si="6"/>
        <v>0</v>
      </c>
      <c r="E27" s="67">
        <f t="shared" si="6"/>
        <v>1200000</v>
      </c>
      <c r="F27" s="67">
        <f t="shared" si="6"/>
        <v>0</v>
      </c>
      <c r="G27" s="67">
        <f t="shared" si="6"/>
        <v>750000</v>
      </c>
      <c r="H27" s="67">
        <v>20000</v>
      </c>
      <c r="I27" s="67">
        <v>29246.87</v>
      </c>
      <c r="J27" s="120">
        <f t="shared" si="1"/>
        <v>146.23435000000001</v>
      </c>
    </row>
    <row r="28" spans="1:10" ht="26.5" x14ac:dyDescent="0.35">
      <c r="A28" s="86">
        <v>42</v>
      </c>
      <c r="B28" s="87" t="s">
        <v>71</v>
      </c>
      <c r="C28" s="71">
        <f t="shared" si="6"/>
        <v>0</v>
      </c>
      <c r="D28" s="71">
        <f t="shared" si="6"/>
        <v>0</v>
      </c>
      <c r="E28" s="71">
        <f t="shared" si="6"/>
        <v>1200000</v>
      </c>
      <c r="F28" s="71">
        <f t="shared" si="6"/>
        <v>0</v>
      </c>
      <c r="G28" s="71">
        <f t="shared" si="6"/>
        <v>750000</v>
      </c>
      <c r="H28" s="71">
        <v>20000</v>
      </c>
      <c r="I28" s="71">
        <v>29246.87</v>
      </c>
      <c r="J28" s="127">
        <f t="shared" si="1"/>
        <v>146.23435000000001</v>
      </c>
    </row>
    <row r="29" spans="1:10" x14ac:dyDescent="0.35">
      <c r="A29" s="88">
        <v>421</v>
      </c>
      <c r="B29" s="89" t="s">
        <v>256</v>
      </c>
      <c r="C29" s="36">
        <f>C41</f>
        <v>0</v>
      </c>
      <c r="D29" s="36">
        <f>D41</f>
        <v>0</v>
      </c>
      <c r="E29" s="36">
        <f>E41</f>
        <v>1200000</v>
      </c>
      <c r="F29" s="36">
        <f>F41</f>
        <v>0</v>
      </c>
      <c r="G29" s="36">
        <f>G41</f>
        <v>750000</v>
      </c>
      <c r="H29" s="36">
        <v>20000</v>
      </c>
      <c r="I29" s="36">
        <v>29246.87</v>
      </c>
      <c r="J29" s="68">
        <f t="shared" si="1"/>
        <v>146.23435000000001</v>
      </c>
    </row>
    <row r="30" spans="1:10" x14ac:dyDescent="0.35">
      <c r="A30" s="74">
        <v>4212</v>
      </c>
      <c r="B30" s="75" t="s">
        <v>255</v>
      </c>
      <c r="C30" s="36"/>
      <c r="D30" s="36"/>
      <c r="E30" s="36"/>
      <c r="F30" s="36"/>
      <c r="G30" s="36"/>
      <c r="H30" s="36">
        <v>20000</v>
      </c>
      <c r="I30" s="36">
        <v>29246.87</v>
      </c>
      <c r="J30" s="68">
        <v>0</v>
      </c>
    </row>
    <row r="31" spans="1:10" x14ac:dyDescent="0.35">
      <c r="A31" s="217" t="s">
        <v>259</v>
      </c>
      <c r="B31" s="216" t="s">
        <v>39</v>
      </c>
      <c r="C31" s="36"/>
      <c r="D31" s="36"/>
      <c r="E31" s="36"/>
      <c r="F31" s="36"/>
      <c r="G31" s="36"/>
      <c r="H31" s="181">
        <v>0</v>
      </c>
      <c r="I31" s="181">
        <v>0</v>
      </c>
      <c r="J31" s="125">
        <v>0</v>
      </c>
    </row>
    <row r="32" spans="1:10" ht="26.5" x14ac:dyDescent="0.35">
      <c r="A32" s="88">
        <v>4</v>
      </c>
      <c r="B32" s="89" t="s">
        <v>70</v>
      </c>
      <c r="C32" s="36"/>
      <c r="D32" s="36"/>
      <c r="E32" s="36"/>
      <c r="F32" s="36"/>
      <c r="G32" s="36"/>
      <c r="H32" s="36">
        <v>0</v>
      </c>
      <c r="I32" s="36">
        <v>0</v>
      </c>
      <c r="J32" s="68">
        <v>0</v>
      </c>
    </row>
    <row r="33" spans="1:10" ht="26.5" x14ac:dyDescent="0.35">
      <c r="A33" s="88">
        <v>42</v>
      </c>
      <c r="B33" s="89" t="s">
        <v>71</v>
      </c>
      <c r="C33" s="36"/>
      <c r="D33" s="36"/>
      <c r="E33" s="36"/>
      <c r="F33" s="36"/>
      <c r="G33" s="36"/>
      <c r="H33" s="36">
        <v>0</v>
      </c>
      <c r="I33" s="36">
        <v>0</v>
      </c>
      <c r="J33" s="68">
        <v>0</v>
      </c>
    </row>
    <row r="34" spans="1:10" x14ac:dyDescent="0.35">
      <c r="A34" s="88">
        <v>421</v>
      </c>
      <c r="B34" s="89" t="s">
        <v>256</v>
      </c>
      <c r="C34" s="36"/>
      <c r="D34" s="36"/>
      <c r="E34" s="36"/>
      <c r="F34" s="36"/>
      <c r="G34" s="36"/>
      <c r="H34" s="36">
        <v>0</v>
      </c>
      <c r="I34" s="36">
        <v>0</v>
      </c>
      <c r="J34" s="68">
        <v>0</v>
      </c>
    </row>
    <row r="35" spans="1:10" x14ac:dyDescent="0.35">
      <c r="A35" s="88">
        <v>4212</v>
      </c>
      <c r="B35" s="75" t="s">
        <v>255</v>
      </c>
      <c r="C35" s="36"/>
      <c r="D35" s="36"/>
      <c r="E35" s="36"/>
      <c r="F35" s="36"/>
      <c r="G35" s="36"/>
      <c r="H35" s="38">
        <v>0</v>
      </c>
      <c r="I35" s="36">
        <v>0</v>
      </c>
      <c r="J35" s="68">
        <v>0</v>
      </c>
    </row>
    <row r="36" spans="1:10" ht="39.5" x14ac:dyDescent="0.35">
      <c r="A36" s="222" t="s">
        <v>294</v>
      </c>
      <c r="B36" s="224" t="s">
        <v>267</v>
      </c>
      <c r="C36" s="36"/>
      <c r="D36" s="36"/>
      <c r="E36" s="36"/>
      <c r="F36" s="36"/>
      <c r="G36" s="36"/>
      <c r="H36" s="223">
        <v>230000</v>
      </c>
      <c r="I36" s="223">
        <v>0</v>
      </c>
      <c r="J36" s="225">
        <v>0</v>
      </c>
    </row>
    <row r="37" spans="1:10" x14ac:dyDescent="0.35">
      <c r="A37" s="280" t="s">
        <v>56</v>
      </c>
      <c r="B37" s="277" t="s">
        <v>57</v>
      </c>
      <c r="C37" s="36"/>
      <c r="D37" s="36"/>
      <c r="E37" s="36"/>
      <c r="F37" s="36"/>
      <c r="G37" s="36"/>
      <c r="H37" s="281">
        <v>155000</v>
      </c>
      <c r="I37" s="278"/>
      <c r="J37" s="279"/>
    </row>
    <row r="38" spans="1:10" ht="26" x14ac:dyDescent="0.35">
      <c r="A38" s="88">
        <v>4</v>
      </c>
      <c r="B38" s="75" t="s">
        <v>70</v>
      </c>
      <c r="C38" s="36"/>
      <c r="D38" s="36"/>
      <c r="E38" s="36"/>
      <c r="F38" s="36"/>
      <c r="G38" s="36"/>
      <c r="H38" s="36">
        <v>155000</v>
      </c>
      <c r="I38" s="36">
        <v>0</v>
      </c>
      <c r="J38" s="68">
        <v>0</v>
      </c>
    </row>
    <row r="39" spans="1:10" ht="26" x14ac:dyDescent="0.35">
      <c r="A39" s="88">
        <v>45</v>
      </c>
      <c r="B39" s="75" t="s">
        <v>72</v>
      </c>
      <c r="C39" s="36"/>
      <c r="D39" s="36"/>
      <c r="E39" s="36"/>
      <c r="F39" s="36"/>
      <c r="G39" s="36"/>
      <c r="H39" s="36">
        <v>155000</v>
      </c>
      <c r="I39" s="36">
        <v>0</v>
      </c>
      <c r="J39" s="68">
        <v>0</v>
      </c>
    </row>
    <row r="40" spans="1:10" ht="26" x14ac:dyDescent="0.35">
      <c r="A40" s="88">
        <v>451</v>
      </c>
      <c r="B40" s="75" t="s">
        <v>117</v>
      </c>
      <c r="C40" s="36"/>
      <c r="D40" s="36"/>
      <c r="E40" s="36"/>
      <c r="F40" s="36"/>
      <c r="G40" s="36"/>
      <c r="H40" s="36">
        <v>155000</v>
      </c>
      <c r="I40" s="36">
        <v>0</v>
      </c>
      <c r="J40" s="68">
        <v>0</v>
      </c>
    </row>
    <row r="41" spans="1:10" ht="26" x14ac:dyDescent="0.35">
      <c r="A41" s="74">
        <v>4511</v>
      </c>
      <c r="B41" s="75" t="s">
        <v>117</v>
      </c>
      <c r="C41" s="38">
        <v>0</v>
      </c>
      <c r="D41" s="38">
        <f>C41/7.5345</f>
        <v>0</v>
      </c>
      <c r="E41" s="42">
        <v>1200000</v>
      </c>
      <c r="F41" s="38">
        <v>0</v>
      </c>
      <c r="G41" s="38">
        <v>750000</v>
      </c>
      <c r="H41" s="42">
        <v>155000</v>
      </c>
      <c r="I41" s="42">
        <v>0</v>
      </c>
      <c r="J41" s="68">
        <v>0</v>
      </c>
    </row>
    <row r="42" spans="1:10" ht="26.5" x14ac:dyDescent="0.35">
      <c r="A42" s="283" t="s">
        <v>295</v>
      </c>
      <c r="B42" s="277" t="s">
        <v>296</v>
      </c>
      <c r="C42" s="38"/>
      <c r="D42" s="38"/>
      <c r="E42" s="38"/>
      <c r="F42" s="38"/>
      <c r="G42" s="38"/>
      <c r="H42" s="278">
        <v>75000</v>
      </c>
      <c r="I42" s="281">
        <v>0</v>
      </c>
      <c r="J42" s="282">
        <v>0</v>
      </c>
    </row>
    <row r="43" spans="1:10" ht="26" x14ac:dyDescent="0.35">
      <c r="A43" s="88">
        <v>4</v>
      </c>
      <c r="B43" s="75" t="s">
        <v>297</v>
      </c>
      <c r="C43" s="38"/>
      <c r="D43" s="38"/>
      <c r="E43" s="38"/>
      <c r="F43" s="38"/>
      <c r="G43" s="38"/>
      <c r="H43" s="36">
        <v>75000</v>
      </c>
      <c r="I43" s="38">
        <v>0</v>
      </c>
      <c r="J43" s="68">
        <v>0</v>
      </c>
    </row>
    <row r="44" spans="1:10" ht="26" x14ac:dyDescent="0.35">
      <c r="A44" s="88">
        <v>45</v>
      </c>
      <c r="B44" s="75" t="s">
        <v>72</v>
      </c>
      <c r="C44" s="38"/>
      <c r="D44" s="38"/>
      <c r="E44" s="38"/>
      <c r="F44" s="38"/>
      <c r="G44" s="38"/>
      <c r="H44" s="38">
        <v>75000</v>
      </c>
      <c r="I44" s="38">
        <v>0</v>
      </c>
      <c r="J44" s="68">
        <v>0</v>
      </c>
    </row>
    <row r="45" spans="1:10" ht="26" x14ac:dyDescent="0.35">
      <c r="A45" s="74">
        <v>451</v>
      </c>
      <c r="B45" s="75" t="s">
        <v>117</v>
      </c>
      <c r="C45" s="38"/>
      <c r="D45" s="38"/>
      <c r="E45" s="38"/>
      <c r="F45" s="38"/>
      <c r="G45" s="38"/>
      <c r="H45" s="38">
        <v>75000</v>
      </c>
      <c r="I45" s="38">
        <v>0</v>
      </c>
      <c r="J45" s="68">
        <v>0</v>
      </c>
    </row>
    <row r="46" spans="1:10" ht="26" x14ac:dyDescent="0.35">
      <c r="A46" s="74">
        <v>4511</v>
      </c>
      <c r="B46" s="75" t="s">
        <v>117</v>
      </c>
      <c r="C46" s="38"/>
      <c r="D46" s="38"/>
      <c r="E46" s="38"/>
      <c r="F46" s="38"/>
      <c r="G46" s="38"/>
      <c r="H46" s="38">
        <v>75000</v>
      </c>
      <c r="I46" s="38">
        <v>0</v>
      </c>
      <c r="J46" s="68">
        <v>0</v>
      </c>
    </row>
    <row r="47" spans="1:10" ht="39.5" x14ac:dyDescent="0.35">
      <c r="A47" s="222" t="s">
        <v>298</v>
      </c>
      <c r="B47" s="284"/>
      <c r="C47" s="38"/>
      <c r="D47" s="38"/>
      <c r="E47" s="38"/>
      <c r="F47" s="38"/>
      <c r="G47" s="38"/>
      <c r="H47" s="223">
        <v>300000</v>
      </c>
      <c r="I47" s="285">
        <v>0</v>
      </c>
      <c r="J47" s="173">
        <v>0</v>
      </c>
    </row>
    <row r="48" spans="1:10" x14ac:dyDescent="0.35">
      <c r="A48" s="286" t="s">
        <v>56</v>
      </c>
      <c r="B48" s="277" t="s">
        <v>57</v>
      </c>
      <c r="C48" s="38"/>
      <c r="D48" s="38"/>
      <c r="E48" s="38"/>
      <c r="F48" s="38"/>
      <c r="G48" s="38"/>
      <c r="H48" s="278">
        <v>300000</v>
      </c>
      <c r="I48" s="281">
        <v>0</v>
      </c>
      <c r="J48" s="282">
        <v>0</v>
      </c>
    </row>
    <row r="49" spans="1:10" x14ac:dyDescent="0.35">
      <c r="A49" s="88">
        <v>4</v>
      </c>
      <c r="B49" s="75" t="s">
        <v>299</v>
      </c>
      <c r="C49" s="38"/>
      <c r="D49" s="38"/>
      <c r="E49" s="38"/>
      <c r="F49" s="38"/>
      <c r="G49" s="38"/>
      <c r="H49" s="36">
        <v>300000</v>
      </c>
      <c r="I49" s="38">
        <v>0</v>
      </c>
      <c r="J49" s="68">
        <v>0</v>
      </c>
    </row>
    <row r="50" spans="1:10" ht="26" x14ac:dyDescent="0.35">
      <c r="A50" s="88">
        <v>45</v>
      </c>
      <c r="B50" s="75" t="s">
        <v>117</v>
      </c>
      <c r="C50" s="38"/>
      <c r="D50" s="38"/>
      <c r="E50" s="38"/>
      <c r="F50" s="38"/>
      <c r="G50" s="38"/>
      <c r="H50" s="36">
        <v>300000</v>
      </c>
      <c r="I50" s="38">
        <v>0</v>
      </c>
      <c r="J50" s="68">
        <v>0</v>
      </c>
    </row>
    <row r="51" spans="1:10" ht="26" x14ac:dyDescent="0.35">
      <c r="A51" s="88">
        <v>451</v>
      </c>
      <c r="B51" s="75" t="s">
        <v>117</v>
      </c>
      <c r="C51" s="38"/>
      <c r="D51" s="38"/>
      <c r="E51" s="38"/>
      <c r="F51" s="38"/>
      <c r="G51" s="38"/>
      <c r="H51" s="38">
        <v>300000</v>
      </c>
      <c r="I51" s="38">
        <v>0</v>
      </c>
      <c r="J51" s="68">
        <v>0</v>
      </c>
    </row>
    <row r="52" spans="1:10" ht="26" x14ac:dyDescent="0.35">
      <c r="A52" s="74">
        <v>4511</v>
      </c>
      <c r="B52" s="75" t="s">
        <v>117</v>
      </c>
      <c r="C52" s="38"/>
      <c r="D52" s="38"/>
      <c r="E52" s="38"/>
      <c r="F52" s="38"/>
      <c r="G52" s="38"/>
      <c r="H52" s="38">
        <v>300000</v>
      </c>
      <c r="I52" s="38">
        <v>0</v>
      </c>
      <c r="J52" s="68">
        <v>0</v>
      </c>
    </row>
    <row r="53" spans="1:10" ht="29.25" customHeight="1" x14ac:dyDescent="0.35">
      <c r="A53" s="198" t="s">
        <v>118</v>
      </c>
      <c r="B53" s="198" t="s">
        <v>119</v>
      </c>
      <c r="C53" s="77">
        <f t="shared" ref="C53:H53" si="7">C54</f>
        <v>593288.46</v>
      </c>
      <c r="D53" s="77">
        <f t="shared" si="7"/>
        <v>78742.910611188534</v>
      </c>
      <c r="E53" s="77">
        <f t="shared" si="7"/>
        <v>593288.46</v>
      </c>
      <c r="F53" s="77">
        <f t="shared" si="7"/>
        <v>78742.910611188534</v>
      </c>
      <c r="G53" s="77">
        <f t="shared" si="7"/>
        <v>574577.82999999996</v>
      </c>
      <c r="H53" s="197">
        <f t="shared" si="7"/>
        <v>105820</v>
      </c>
      <c r="I53" s="197">
        <v>73116.210000000006</v>
      </c>
      <c r="J53" s="196">
        <v>77.36</v>
      </c>
    </row>
    <row r="54" spans="1:10" ht="39.5" x14ac:dyDescent="0.35">
      <c r="A54" s="78" t="s">
        <v>102</v>
      </c>
      <c r="B54" s="79" t="s">
        <v>120</v>
      </c>
      <c r="C54" s="55">
        <f>C55+C86</f>
        <v>593288.46</v>
      </c>
      <c r="D54" s="55">
        <f>D55+D86</f>
        <v>78742.910611188534</v>
      </c>
      <c r="E54" s="55">
        <f>E55+E86</f>
        <v>593288.46</v>
      </c>
      <c r="F54" s="55">
        <f>F55+F86</f>
        <v>78742.910611188534</v>
      </c>
      <c r="G54" s="55">
        <f>G55+G86</f>
        <v>574577.82999999996</v>
      </c>
      <c r="H54" s="55">
        <v>105820</v>
      </c>
      <c r="I54" s="55">
        <v>64080.53</v>
      </c>
      <c r="J54" s="56">
        <f t="shared" ref="J54:J77" si="8">I54/H54*100</f>
        <v>60.556161406161401</v>
      </c>
    </row>
    <row r="55" spans="1:10" x14ac:dyDescent="0.35">
      <c r="A55" s="90" t="s">
        <v>121</v>
      </c>
      <c r="B55" s="80" t="s">
        <v>63</v>
      </c>
      <c r="C55" s="59">
        <f t="shared" ref="C55:H56" si="9">C56</f>
        <v>483900</v>
      </c>
      <c r="D55" s="59">
        <f t="shared" si="9"/>
        <v>64224.566991837542</v>
      </c>
      <c r="E55" s="59">
        <f t="shared" si="9"/>
        <v>483900</v>
      </c>
      <c r="F55" s="59">
        <f t="shared" si="9"/>
        <v>64224.56699183755</v>
      </c>
      <c r="G55" s="59">
        <f t="shared" si="9"/>
        <v>464011.25</v>
      </c>
      <c r="H55" s="59">
        <f t="shared" si="9"/>
        <v>92283</v>
      </c>
      <c r="I55" s="59">
        <v>64080.53</v>
      </c>
      <c r="J55" s="60">
        <f t="shared" si="8"/>
        <v>69.439149139061357</v>
      </c>
    </row>
    <row r="56" spans="1:10" x14ac:dyDescent="0.35">
      <c r="A56" s="82" t="s">
        <v>54</v>
      </c>
      <c r="B56" s="83" t="s">
        <v>66</v>
      </c>
      <c r="C56" s="63">
        <f t="shared" si="9"/>
        <v>483900</v>
      </c>
      <c r="D56" s="63">
        <f t="shared" si="9"/>
        <v>64224.566991837542</v>
      </c>
      <c r="E56" s="63">
        <f t="shared" si="9"/>
        <v>483900</v>
      </c>
      <c r="F56" s="63">
        <f t="shared" si="9"/>
        <v>64224.56699183755</v>
      </c>
      <c r="G56" s="63">
        <f t="shared" si="9"/>
        <v>464011.25</v>
      </c>
      <c r="H56" s="63">
        <v>92283</v>
      </c>
      <c r="I56" s="63">
        <v>64080.53</v>
      </c>
      <c r="J56" s="64">
        <f t="shared" si="8"/>
        <v>69.439149139061357</v>
      </c>
    </row>
    <row r="57" spans="1:10" x14ac:dyDescent="0.35">
      <c r="A57" s="84">
        <v>3</v>
      </c>
      <c r="B57" s="91" t="s">
        <v>107</v>
      </c>
      <c r="C57" s="67">
        <f t="shared" ref="C57:G57" si="10">C58+C83</f>
        <v>483900</v>
      </c>
      <c r="D57" s="67">
        <f t="shared" si="10"/>
        <v>64224.566991837542</v>
      </c>
      <c r="E57" s="67">
        <f t="shared" si="10"/>
        <v>483900</v>
      </c>
      <c r="F57" s="67">
        <f t="shared" si="10"/>
        <v>64224.56699183755</v>
      </c>
      <c r="G57" s="67">
        <f t="shared" si="10"/>
        <v>464011.25</v>
      </c>
      <c r="H57" s="67">
        <v>92283</v>
      </c>
      <c r="I57" s="67">
        <v>64080.53</v>
      </c>
      <c r="J57" s="120">
        <f t="shared" si="8"/>
        <v>69.439149139061357</v>
      </c>
    </row>
    <row r="58" spans="1:10" x14ac:dyDescent="0.35">
      <c r="A58" s="86">
        <v>32</v>
      </c>
      <c r="B58" s="87" t="s">
        <v>65</v>
      </c>
      <c r="C58" s="71">
        <f t="shared" ref="C58:G58" si="11">C59+C63+C68+C77</f>
        <v>477900</v>
      </c>
      <c r="D58" s="71">
        <f t="shared" si="11"/>
        <v>63428.230141349784</v>
      </c>
      <c r="E58" s="71">
        <f t="shared" si="11"/>
        <v>477900</v>
      </c>
      <c r="F58" s="71">
        <f t="shared" si="11"/>
        <v>63428.230141349792</v>
      </c>
      <c r="G58" s="71">
        <f t="shared" si="11"/>
        <v>458011.25</v>
      </c>
      <c r="H58" s="71">
        <v>92058.2</v>
      </c>
      <c r="I58" s="71">
        <v>64080.53</v>
      </c>
      <c r="J58" s="127">
        <f t="shared" si="8"/>
        <v>69.60871492164739</v>
      </c>
    </row>
    <row r="59" spans="1:10" x14ac:dyDescent="0.35">
      <c r="A59" s="88">
        <v>321</v>
      </c>
      <c r="B59" s="89" t="s">
        <v>122</v>
      </c>
      <c r="C59" s="36">
        <f t="shared" ref="C59:I59" si="12">SUM(C60:C62)</f>
        <v>13608</v>
      </c>
      <c r="D59" s="36">
        <f t="shared" si="12"/>
        <v>1806.0919769062311</v>
      </c>
      <c r="E59" s="36">
        <f t="shared" si="12"/>
        <v>13608</v>
      </c>
      <c r="F59" s="36">
        <f t="shared" si="12"/>
        <v>1806.0919769062316</v>
      </c>
      <c r="G59" s="36">
        <f t="shared" si="12"/>
        <v>19608</v>
      </c>
      <c r="H59" s="36">
        <f t="shared" si="12"/>
        <v>16000</v>
      </c>
      <c r="I59" s="36">
        <f t="shared" si="12"/>
        <v>7148.14</v>
      </c>
      <c r="J59" s="68">
        <f t="shared" si="8"/>
        <v>44.675875000000005</v>
      </c>
    </row>
    <row r="60" spans="1:10" x14ac:dyDescent="0.35">
      <c r="A60" s="74">
        <v>3211</v>
      </c>
      <c r="B60" s="75" t="s">
        <v>123</v>
      </c>
      <c r="C60" s="38">
        <v>7699.8</v>
      </c>
      <c r="D60" s="38">
        <f>C60/7.5345</f>
        <v>1021.9390802309376</v>
      </c>
      <c r="E60" s="42">
        <v>8000</v>
      </c>
      <c r="F60" s="38">
        <f>E60/7.5345</f>
        <v>1061.7824673170085</v>
      </c>
      <c r="G60" s="38">
        <v>14000</v>
      </c>
      <c r="H60" s="42">
        <v>11500</v>
      </c>
      <c r="I60" s="42">
        <v>6180.09</v>
      </c>
      <c r="J60" s="68">
        <f t="shared" si="8"/>
        <v>53.739913043478261</v>
      </c>
    </row>
    <row r="61" spans="1:10" x14ac:dyDescent="0.35">
      <c r="A61" s="74">
        <v>3213</v>
      </c>
      <c r="B61" s="75" t="s">
        <v>124</v>
      </c>
      <c r="C61" s="38">
        <v>3940</v>
      </c>
      <c r="D61" s="38">
        <f>C61/7.5345</f>
        <v>522.92786515362661</v>
      </c>
      <c r="E61" s="42">
        <v>3608</v>
      </c>
      <c r="F61" s="38">
        <f>E61/7.5345</f>
        <v>478.86389275997078</v>
      </c>
      <c r="G61" s="38">
        <v>3608</v>
      </c>
      <c r="H61" s="42">
        <v>1700</v>
      </c>
      <c r="I61" s="42">
        <v>968.05</v>
      </c>
      <c r="J61" s="68">
        <f t="shared" si="8"/>
        <v>56.944117647058825</v>
      </c>
    </row>
    <row r="62" spans="1:10" x14ac:dyDescent="0.35">
      <c r="A62" s="74">
        <v>3214</v>
      </c>
      <c r="B62" s="75" t="s">
        <v>125</v>
      </c>
      <c r="C62" s="38">
        <v>1968.2</v>
      </c>
      <c r="D62" s="38">
        <f>C62/7.5345</f>
        <v>261.22503152166701</v>
      </c>
      <c r="E62" s="42">
        <v>2000</v>
      </c>
      <c r="F62" s="38">
        <f>E62/7.5345</f>
        <v>265.44561682925212</v>
      </c>
      <c r="G62" s="38">
        <v>2000</v>
      </c>
      <c r="H62" s="42">
        <v>2800</v>
      </c>
      <c r="I62" s="42">
        <v>0</v>
      </c>
      <c r="J62" s="68">
        <f t="shared" si="8"/>
        <v>0</v>
      </c>
    </row>
    <row r="63" spans="1:10" x14ac:dyDescent="0.35">
      <c r="A63" s="88">
        <v>322</v>
      </c>
      <c r="B63" s="89" t="s">
        <v>108</v>
      </c>
      <c r="C63" s="36">
        <f t="shared" ref="C63:I63" si="13">SUM(C64:C67)</f>
        <v>290000</v>
      </c>
      <c r="D63" s="36">
        <f t="shared" si="13"/>
        <v>38489.614440241552</v>
      </c>
      <c r="E63" s="36">
        <f t="shared" si="13"/>
        <v>290000</v>
      </c>
      <c r="F63" s="36">
        <f t="shared" si="13"/>
        <v>38489.614440241559</v>
      </c>
      <c r="G63" s="36">
        <f t="shared" si="13"/>
        <v>243611.25</v>
      </c>
      <c r="H63" s="36">
        <f t="shared" si="13"/>
        <v>51765.2</v>
      </c>
      <c r="I63" s="36">
        <f t="shared" si="13"/>
        <v>45515.28</v>
      </c>
      <c r="J63" s="68">
        <f t="shared" si="8"/>
        <v>87.926406157032147</v>
      </c>
    </row>
    <row r="64" spans="1:10" x14ac:dyDescent="0.35">
      <c r="A64" s="74">
        <v>3221</v>
      </c>
      <c r="B64" s="75" t="s">
        <v>126</v>
      </c>
      <c r="C64" s="38">
        <v>147973.85999999999</v>
      </c>
      <c r="D64" s="38">
        <f>C64/7.5345</f>
        <v>19639.506271152695</v>
      </c>
      <c r="E64" s="42">
        <v>130000</v>
      </c>
      <c r="F64" s="38">
        <f>E64/7.5345</f>
        <v>17253.965093901385</v>
      </c>
      <c r="G64" s="38">
        <v>90000</v>
      </c>
      <c r="H64" s="42">
        <v>12000</v>
      </c>
      <c r="I64" s="42">
        <v>10077.6</v>
      </c>
      <c r="J64" s="68">
        <f t="shared" si="8"/>
        <v>83.98</v>
      </c>
    </row>
    <row r="65" spans="1:10" x14ac:dyDescent="0.35">
      <c r="A65" s="74">
        <v>3223</v>
      </c>
      <c r="B65" s="75" t="s">
        <v>127</v>
      </c>
      <c r="C65" s="38">
        <v>105066.56</v>
      </c>
      <c r="D65" s="38">
        <f>C65/7.5345</f>
        <v>13944.728913663812</v>
      </c>
      <c r="E65" s="42">
        <v>120000</v>
      </c>
      <c r="F65" s="38">
        <f>E65/7.5345</f>
        <v>15926.737009755125</v>
      </c>
      <c r="G65" s="38">
        <v>98611.25</v>
      </c>
      <c r="H65" s="42">
        <v>38165.199999999997</v>
      </c>
      <c r="I65" s="42">
        <v>35339.33</v>
      </c>
      <c r="J65" s="68">
        <f t="shared" si="8"/>
        <v>92.595689266661779</v>
      </c>
    </row>
    <row r="66" spans="1:10" x14ac:dyDescent="0.35">
      <c r="A66" s="74">
        <v>3225</v>
      </c>
      <c r="B66" s="75" t="s">
        <v>128</v>
      </c>
      <c r="C66" s="38">
        <v>32832.370000000003</v>
      </c>
      <c r="D66" s="38">
        <f>C66/7.5345</f>
        <v>4357.6043533081165</v>
      </c>
      <c r="E66" s="42">
        <v>35000</v>
      </c>
      <c r="F66" s="38">
        <f>E66/7.5345</f>
        <v>4645.298294511912</v>
      </c>
      <c r="G66" s="38">
        <v>50000</v>
      </c>
      <c r="H66" s="42">
        <v>400</v>
      </c>
      <c r="I66" s="42">
        <v>0</v>
      </c>
      <c r="J66" s="68">
        <f t="shared" si="8"/>
        <v>0</v>
      </c>
    </row>
    <row r="67" spans="1:10" x14ac:dyDescent="0.35">
      <c r="A67" s="74">
        <v>3227</v>
      </c>
      <c r="B67" s="75" t="s">
        <v>129</v>
      </c>
      <c r="C67" s="38">
        <v>4127.21</v>
      </c>
      <c r="D67" s="38">
        <f>C67/7.5345</f>
        <v>547.77490211692873</v>
      </c>
      <c r="E67" s="42">
        <v>5000</v>
      </c>
      <c r="F67" s="38">
        <f>E67/7.5345</f>
        <v>663.61404207313024</v>
      </c>
      <c r="G67" s="38">
        <v>5000</v>
      </c>
      <c r="H67" s="42">
        <v>1200</v>
      </c>
      <c r="I67" s="42">
        <v>98.35</v>
      </c>
      <c r="J67" s="68">
        <f t="shared" si="8"/>
        <v>8.1958333333333329</v>
      </c>
    </row>
    <row r="68" spans="1:10" x14ac:dyDescent="0.35">
      <c r="A68" s="88">
        <v>323</v>
      </c>
      <c r="B68" s="89" t="s">
        <v>130</v>
      </c>
      <c r="C68" s="36">
        <f t="shared" ref="C68:I68" si="14">SUM(C69:C76)</f>
        <v>134500</v>
      </c>
      <c r="D68" s="36">
        <f t="shared" si="14"/>
        <v>17851.217731767203</v>
      </c>
      <c r="E68" s="36">
        <f t="shared" si="14"/>
        <v>134500</v>
      </c>
      <c r="F68" s="36">
        <f t="shared" si="14"/>
        <v>17851.217731767203</v>
      </c>
      <c r="G68" s="36">
        <f t="shared" si="14"/>
        <v>156000</v>
      </c>
      <c r="H68" s="36">
        <f t="shared" si="14"/>
        <v>22231.219999999998</v>
      </c>
      <c r="I68" s="36">
        <f t="shared" si="14"/>
        <v>9975.36</v>
      </c>
      <c r="J68" s="68">
        <f t="shared" si="8"/>
        <v>44.870951751635765</v>
      </c>
    </row>
    <row r="69" spans="1:10" x14ac:dyDescent="0.35">
      <c r="A69" s="74">
        <v>3231</v>
      </c>
      <c r="B69" s="75" t="s">
        <v>131</v>
      </c>
      <c r="C69" s="38">
        <v>15651.34</v>
      </c>
      <c r="D69" s="38">
        <f t="shared" ref="D69:D76" si="15">C69/7.5345</f>
        <v>2077.2898002521733</v>
      </c>
      <c r="E69" s="42">
        <v>15000</v>
      </c>
      <c r="F69" s="38">
        <f t="shared" ref="F69:F76" si="16">E69/7.5345</f>
        <v>1990.8421262193906</v>
      </c>
      <c r="G69" s="38">
        <v>14000</v>
      </c>
      <c r="H69" s="42">
        <v>2799.29</v>
      </c>
      <c r="I69" s="42">
        <v>1234.43</v>
      </c>
      <c r="J69" s="68">
        <f t="shared" si="8"/>
        <v>44.097967698952239</v>
      </c>
    </row>
    <row r="70" spans="1:10" x14ac:dyDescent="0.35">
      <c r="A70" s="74">
        <v>3233</v>
      </c>
      <c r="B70" s="75" t="s">
        <v>132</v>
      </c>
      <c r="C70" s="38">
        <v>2835</v>
      </c>
      <c r="D70" s="38">
        <f t="shared" si="15"/>
        <v>376.26916185546486</v>
      </c>
      <c r="E70" s="42">
        <v>4000</v>
      </c>
      <c r="F70" s="38">
        <f t="shared" si="16"/>
        <v>530.89123365850423</v>
      </c>
      <c r="G70" s="38">
        <v>3500</v>
      </c>
      <c r="H70" s="42">
        <v>1165.45</v>
      </c>
      <c r="I70" s="42">
        <v>0</v>
      </c>
      <c r="J70" s="68">
        <f t="shared" si="8"/>
        <v>0</v>
      </c>
    </row>
    <row r="71" spans="1:10" x14ac:dyDescent="0.35">
      <c r="A71" s="74">
        <v>3234</v>
      </c>
      <c r="B71" s="75" t="s">
        <v>133</v>
      </c>
      <c r="C71" s="38">
        <v>55712.36</v>
      </c>
      <c r="D71" s="38">
        <f t="shared" si="15"/>
        <v>7394.3008826066753</v>
      </c>
      <c r="E71" s="42">
        <v>56000</v>
      </c>
      <c r="F71" s="38">
        <f t="shared" si="16"/>
        <v>7432.4772712190588</v>
      </c>
      <c r="G71" s="38">
        <v>56000</v>
      </c>
      <c r="H71" s="42">
        <v>5200</v>
      </c>
      <c r="I71" s="42">
        <v>3456.63</v>
      </c>
      <c r="J71" s="68">
        <f t="shared" si="8"/>
        <v>66.473653846153852</v>
      </c>
    </row>
    <row r="72" spans="1:10" x14ac:dyDescent="0.35">
      <c r="A72" s="74">
        <v>3235</v>
      </c>
      <c r="B72" s="75" t="s">
        <v>134</v>
      </c>
      <c r="C72" s="38">
        <v>10567.5</v>
      </c>
      <c r="D72" s="38">
        <f t="shared" si="15"/>
        <v>1402.5482779215608</v>
      </c>
      <c r="E72" s="42">
        <v>10000</v>
      </c>
      <c r="F72" s="38">
        <f t="shared" si="16"/>
        <v>1327.2280841462605</v>
      </c>
      <c r="G72" s="38">
        <v>11000</v>
      </c>
      <c r="H72" s="42">
        <v>4500</v>
      </c>
      <c r="I72" s="42">
        <v>3020.7</v>
      </c>
      <c r="J72" s="68">
        <f t="shared" si="8"/>
        <v>67.126666666666665</v>
      </c>
    </row>
    <row r="73" spans="1:10" x14ac:dyDescent="0.35">
      <c r="A73" s="74">
        <v>3236</v>
      </c>
      <c r="B73" s="75" t="s">
        <v>135</v>
      </c>
      <c r="C73" s="38">
        <v>12500</v>
      </c>
      <c r="D73" s="38">
        <f t="shared" si="15"/>
        <v>1659.0351051828256</v>
      </c>
      <c r="E73" s="42">
        <v>18000</v>
      </c>
      <c r="F73" s="38">
        <f t="shared" si="16"/>
        <v>2389.0105514632687</v>
      </c>
      <c r="G73" s="38">
        <v>45000</v>
      </c>
      <c r="H73" s="42">
        <v>4011.31</v>
      </c>
      <c r="I73" s="42">
        <v>243.21</v>
      </c>
      <c r="J73" s="68">
        <f t="shared" si="8"/>
        <v>6.063106566184115</v>
      </c>
    </row>
    <row r="74" spans="1:10" x14ac:dyDescent="0.35">
      <c r="A74" s="74">
        <v>3237</v>
      </c>
      <c r="B74" s="75" t="s">
        <v>136</v>
      </c>
      <c r="C74" s="38">
        <v>0</v>
      </c>
      <c r="D74" s="38">
        <f t="shared" si="15"/>
        <v>0</v>
      </c>
      <c r="E74" s="42">
        <v>500</v>
      </c>
      <c r="F74" s="38">
        <f t="shared" si="16"/>
        <v>66.361404207313029</v>
      </c>
      <c r="G74" s="38">
        <v>500</v>
      </c>
      <c r="H74" s="42">
        <v>398.17</v>
      </c>
      <c r="I74" s="42">
        <v>111.62</v>
      </c>
      <c r="J74" s="68">
        <f t="shared" si="8"/>
        <v>28.033252128487835</v>
      </c>
    </row>
    <row r="75" spans="1:10" x14ac:dyDescent="0.35">
      <c r="A75" s="74">
        <v>3238</v>
      </c>
      <c r="B75" s="75" t="s">
        <v>137</v>
      </c>
      <c r="C75" s="38">
        <v>15909.38</v>
      </c>
      <c r="D75" s="38">
        <f t="shared" si="15"/>
        <v>2111.5375937354834</v>
      </c>
      <c r="E75" s="42">
        <v>16000</v>
      </c>
      <c r="F75" s="38">
        <f t="shared" si="16"/>
        <v>2123.5649346340169</v>
      </c>
      <c r="G75" s="38">
        <v>13000</v>
      </c>
      <c r="H75" s="42">
        <v>3257</v>
      </c>
      <c r="I75" s="42">
        <v>1533.77</v>
      </c>
      <c r="J75" s="68">
        <f t="shared" si="8"/>
        <v>47.091495241019345</v>
      </c>
    </row>
    <row r="76" spans="1:10" x14ac:dyDescent="0.35">
      <c r="A76" s="74">
        <v>3239</v>
      </c>
      <c r="B76" s="75" t="s">
        <v>138</v>
      </c>
      <c r="C76" s="38">
        <v>21324.42</v>
      </c>
      <c r="D76" s="38">
        <f t="shared" si="15"/>
        <v>2830.2369102130197</v>
      </c>
      <c r="E76" s="42">
        <v>15000</v>
      </c>
      <c r="F76" s="38">
        <f t="shared" si="16"/>
        <v>1990.8421262193906</v>
      </c>
      <c r="G76" s="38">
        <v>13000</v>
      </c>
      <c r="H76" s="42">
        <v>900</v>
      </c>
      <c r="I76" s="42">
        <v>375</v>
      </c>
      <c r="J76" s="68">
        <f t="shared" si="8"/>
        <v>41.666666666666671</v>
      </c>
    </row>
    <row r="77" spans="1:10" ht="26.5" x14ac:dyDescent="0.35">
      <c r="A77" s="88">
        <v>329</v>
      </c>
      <c r="B77" s="89" t="s">
        <v>139</v>
      </c>
      <c r="C77" s="36">
        <f t="shared" ref="C77:H77" si="17">SUM(C78:C82)</f>
        <v>39792</v>
      </c>
      <c r="D77" s="36">
        <f t="shared" si="17"/>
        <v>5281.3059924347999</v>
      </c>
      <c r="E77" s="36">
        <f t="shared" si="17"/>
        <v>39792</v>
      </c>
      <c r="F77" s="36">
        <f t="shared" si="17"/>
        <v>5281.3059924347999</v>
      </c>
      <c r="G77" s="36">
        <f t="shared" si="17"/>
        <v>38792</v>
      </c>
      <c r="H77" s="36">
        <f t="shared" si="17"/>
        <v>2061.7799999999997</v>
      </c>
      <c r="I77" s="36">
        <f>SUM(I78:I82)</f>
        <v>1441.75</v>
      </c>
      <c r="J77" s="68">
        <f t="shared" si="8"/>
        <v>69.927441337097079</v>
      </c>
    </row>
    <row r="78" spans="1:10" x14ac:dyDescent="0.35">
      <c r="A78" s="74">
        <v>3292</v>
      </c>
      <c r="B78" s="75" t="s">
        <v>140</v>
      </c>
      <c r="C78" s="38">
        <v>16316.51</v>
      </c>
      <c r="D78" s="38">
        <f>C78/7.5345</f>
        <v>2165.5730307253302</v>
      </c>
      <c r="E78" s="42">
        <v>16350</v>
      </c>
      <c r="F78" s="38">
        <f>E78/7.5345</f>
        <v>2170.0179175791359</v>
      </c>
      <c r="G78" s="38">
        <v>16350</v>
      </c>
      <c r="H78" s="42">
        <v>0</v>
      </c>
      <c r="I78" s="42">
        <v>0</v>
      </c>
      <c r="J78" s="68">
        <v>0</v>
      </c>
    </row>
    <row r="79" spans="1:10" x14ac:dyDescent="0.35">
      <c r="A79" s="74">
        <v>3293</v>
      </c>
      <c r="B79" s="75" t="s">
        <v>141</v>
      </c>
      <c r="C79" s="38">
        <v>0</v>
      </c>
      <c r="D79" s="38">
        <f>C79/7.5345</f>
        <v>0</v>
      </c>
      <c r="E79" s="42">
        <v>1000</v>
      </c>
      <c r="F79" s="38">
        <f>E79/7.5345</f>
        <v>132.72280841462606</v>
      </c>
      <c r="G79" s="38">
        <v>1000</v>
      </c>
      <c r="H79" s="42">
        <v>400</v>
      </c>
      <c r="I79" s="42">
        <v>0</v>
      </c>
      <c r="J79" s="68">
        <f t="shared" ref="J79:J93" si="18">I79/H79*100</f>
        <v>0</v>
      </c>
    </row>
    <row r="80" spans="1:10" x14ac:dyDescent="0.35">
      <c r="A80" s="74">
        <v>3294</v>
      </c>
      <c r="B80" s="75" t="s">
        <v>142</v>
      </c>
      <c r="C80" s="38">
        <v>2600</v>
      </c>
      <c r="D80" s="38">
        <f>C80/7.5345</f>
        <v>345.07930187802771</v>
      </c>
      <c r="E80" s="42">
        <v>2500</v>
      </c>
      <c r="F80" s="38">
        <f>E80/7.5345</f>
        <v>331.80702103656512</v>
      </c>
      <c r="G80" s="38">
        <v>2500</v>
      </c>
      <c r="H80" s="42">
        <v>400</v>
      </c>
      <c r="I80" s="42">
        <v>375</v>
      </c>
      <c r="J80" s="68">
        <f t="shared" si="18"/>
        <v>93.75</v>
      </c>
    </row>
    <row r="81" spans="1:10" x14ac:dyDescent="0.35">
      <c r="A81" s="74">
        <v>3295</v>
      </c>
      <c r="B81" s="75" t="s">
        <v>143</v>
      </c>
      <c r="C81" s="38">
        <v>225</v>
      </c>
      <c r="D81" s="38">
        <f>C81/7.5345</f>
        <v>29.86263189329086</v>
      </c>
      <c r="E81" s="42">
        <v>500</v>
      </c>
      <c r="F81" s="38">
        <f>E81/7.5345</f>
        <v>66.361404207313029</v>
      </c>
      <c r="G81" s="38">
        <v>2500</v>
      </c>
      <c r="H81" s="42">
        <v>200</v>
      </c>
      <c r="I81" s="42">
        <v>127.44</v>
      </c>
      <c r="J81" s="68">
        <f t="shared" si="18"/>
        <v>63.72</v>
      </c>
    </row>
    <row r="82" spans="1:10" x14ac:dyDescent="0.35">
      <c r="A82" s="74">
        <v>3299</v>
      </c>
      <c r="B82" s="75" t="s">
        <v>139</v>
      </c>
      <c r="C82" s="38">
        <v>20650.490000000002</v>
      </c>
      <c r="D82" s="38">
        <f>C82/7.5345</f>
        <v>2740.7910279381513</v>
      </c>
      <c r="E82" s="42">
        <v>19442</v>
      </c>
      <c r="F82" s="38">
        <f>E82/7.5345</f>
        <v>2580.3968411971596</v>
      </c>
      <c r="G82" s="38">
        <v>16442</v>
      </c>
      <c r="H82" s="42">
        <v>1061.78</v>
      </c>
      <c r="I82" s="42">
        <v>939.31</v>
      </c>
      <c r="J82" s="68">
        <f t="shared" si="18"/>
        <v>88.465595509427558</v>
      </c>
    </row>
    <row r="83" spans="1:10" x14ac:dyDescent="0.35">
      <c r="A83" s="86">
        <v>34</v>
      </c>
      <c r="B83" s="87" t="s">
        <v>144</v>
      </c>
      <c r="C83" s="71">
        <f t="shared" ref="C83:G84" si="19">C84</f>
        <v>6000</v>
      </c>
      <c r="D83" s="71">
        <f t="shared" si="19"/>
        <v>796.33685048775624</v>
      </c>
      <c r="E83" s="71">
        <f t="shared" si="19"/>
        <v>6000</v>
      </c>
      <c r="F83" s="71">
        <f t="shared" si="19"/>
        <v>796.33685048775624</v>
      </c>
      <c r="G83" s="71">
        <f t="shared" si="19"/>
        <v>6000</v>
      </c>
      <c r="H83" s="71">
        <f>H85</f>
        <v>224.8</v>
      </c>
      <c r="I83" s="71">
        <f>I85</f>
        <v>0</v>
      </c>
      <c r="J83" s="127">
        <f t="shared" si="18"/>
        <v>0</v>
      </c>
    </row>
    <row r="84" spans="1:10" x14ac:dyDescent="0.35">
      <c r="A84" s="88">
        <v>343</v>
      </c>
      <c r="B84" s="89" t="s">
        <v>145</v>
      </c>
      <c r="C84" s="36">
        <f t="shared" si="19"/>
        <v>6000</v>
      </c>
      <c r="D84" s="36">
        <f t="shared" si="19"/>
        <v>796.33685048775624</v>
      </c>
      <c r="E84" s="36">
        <f t="shared" si="19"/>
        <v>6000</v>
      </c>
      <c r="F84" s="36">
        <f t="shared" si="19"/>
        <v>796.33685048775624</v>
      </c>
      <c r="G84" s="36">
        <f t="shared" si="19"/>
        <v>6000</v>
      </c>
      <c r="H84" s="36">
        <f>H85</f>
        <v>224.8</v>
      </c>
      <c r="I84" s="36">
        <f>I85</f>
        <v>0</v>
      </c>
      <c r="J84" s="68">
        <f t="shared" si="18"/>
        <v>0</v>
      </c>
    </row>
    <row r="85" spans="1:10" x14ac:dyDescent="0.35">
      <c r="A85" s="74">
        <v>3431</v>
      </c>
      <c r="B85" s="75" t="s">
        <v>146</v>
      </c>
      <c r="C85" s="38">
        <v>6000</v>
      </c>
      <c r="D85" s="38">
        <f>C85/7.5345</f>
        <v>796.33685048775624</v>
      </c>
      <c r="E85" s="42">
        <v>6000</v>
      </c>
      <c r="F85" s="38">
        <f>E85/7.5345</f>
        <v>796.33685048775624</v>
      </c>
      <c r="G85" s="38">
        <v>6000</v>
      </c>
      <c r="H85" s="42">
        <v>224.8</v>
      </c>
      <c r="I85" s="42">
        <v>0</v>
      </c>
      <c r="J85" s="68">
        <f t="shared" si="18"/>
        <v>0</v>
      </c>
    </row>
    <row r="86" spans="1:10" x14ac:dyDescent="0.35">
      <c r="A86" s="200" t="s">
        <v>147</v>
      </c>
      <c r="B86" s="201" t="s">
        <v>148</v>
      </c>
      <c r="C86" s="59">
        <f t="shared" ref="C86:I88" si="20">C87</f>
        <v>109388.46</v>
      </c>
      <c r="D86" s="59">
        <f t="shared" si="20"/>
        <v>14518.343619350986</v>
      </c>
      <c r="E86" s="59">
        <f t="shared" si="20"/>
        <v>109388.46</v>
      </c>
      <c r="F86" s="59">
        <f t="shared" si="20"/>
        <v>14518.343619350986</v>
      </c>
      <c r="G86" s="59">
        <f t="shared" si="20"/>
        <v>110566.58</v>
      </c>
      <c r="H86" s="164">
        <f t="shared" si="20"/>
        <v>13537</v>
      </c>
      <c r="I86" s="164">
        <f t="shared" si="20"/>
        <v>9035.68</v>
      </c>
      <c r="J86" s="165">
        <f t="shared" si="18"/>
        <v>66.748023934402013</v>
      </c>
    </row>
    <row r="87" spans="1:10" x14ac:dyDescent="0.35">
      <c r="A87" s="82" t="s">
        <v>54</v>
      </c>
      <c r="B87" s="83" t="s">
        <v>66</v>
      </c>
      <c r="C87" s="63">
        <f t="shared" si="20"/>
        <v>109388.46</v>
      </c>
      <c r="D87" s="63">
        <f t="shared" si="20"/>
        <v>14518.343619350986</v>
      </c>
      <c r="E87" s="63">
        <f t="shared" si="20"/>
        <v>109388.46</v>
      </c>
      <c r="F87" s="63">
        <f t="shared" si="20"/>
        <v>14518.343619350986</v>
      </c>
      <c r="G87" s="63">
        <f t="shared" si="20"/>
        <v>110566.58</v>
      </c>
      <c r="H87" s="63">
        <f t="shared" si="20"/>
        <v>13537</v>
      </c>
      <c r="I87" s="63">
        <f t="shared" si="20"/>
        <v>9035.68</v>
      </c>
      <c r="J87" s="64">
        <f t="shared" si="18"/>
        <v>66.748023934402013</v>
      </c>
    </row>
    <row r="88" spans="1:10" x14ac:dyDescent="0.35">
      <c r="A88" s="84">
        <v>3</v>
      </c>
      <c r="B88" s="91" t="s">
        <v>107</v>
      </c>
      <c r="C88" s="67">
        <f t="shared" si="20"/>
        <v>109388.46</v>
      </c>
      <c r="D88" s="67">
        <f t="shared" si="20"/>
        <v>14518.343619350986</v>
      </c>
      <c r="E88" s="67">
        <f t="shared" si="20"/>
        <v>109388.46</v>
      </c>
      <c r="F88" s="67">
        <f t="shared" si="20"/>
        <v>14518.343619350986</v>
      </c>
      <c r="G88" s="67">
        <f t="shared" si="20"/>
        <v>110566.58</v>
      </c>
      <c r="H88" s="67">
        <f t="shared" si="20"/>
        <v>13537</v>
      </c>
      <c r="I88" s="67">
        <f t="shared" si="20"/>
        <v>9035.68</v>
      </c>
      <c r="J88" s="120">
        <f t="shared" si="18"/>
        <v>66.748023934402013</v>
      </c>
    </row>
    <row r="89" spans="1:10" x14ac:dyDescent="0.35">
      <c r="A89" s="86">
        <v>32</v>
      </c>
      <c r="B89" s="87" t="s">
        <v>65</v>
      </c>
      <c r="C89" s="71">
        <f t="shared" ref="C89:G89" si="21">C90+C92</f>
        <v>109388.46</v>
      </c>
      <c r="D89" s="71">
        <f t="shared" si="21"/>
        <v>14518.343619350986</v>
      </c>
      <c r="E89" s="71">
        <f t="shared" si="21"/>
        <v>109388.46</v>
      </c>
      <c r="F89" s="71">
        <f t="shared" si="21"/>
        <v>14518.343619350986</v>
      </c>
      <c r="G89" s="71">
        <f t="shared" si="21"/>
        <v>110566.58</v>
      </c>
      <c r="H89" s="71">
        <v>13537</v>
      </c>
      <c r="I89" s="71">
        <v>9035.68</v>
      </c>
      <c r="J89" s="127">
        <f t="shared" si="18"/>
        <v>66.748023934402013</v>
      </c>
    </row>
    <row r="90" spans="1:10" x14ac:dyDescent="0.35">
      <c r="A90" s="88">
        <v>322</v>
      </c>
      <c r="B90" s="89" t="s">
        <v>108</v>
      </c>
      <c r="C90" s="36">
        <f t="shared" ref="C90:G90" si="22">C91</f>
        <v>23500</v>
      </c>
      <c r="D90" s="36">
        <f t="shared" si="22"/>
        <v>3118.9859977437122</v>
      </c>
      <c r="E90" s="36">
        <f t="shared" si="22"/>
        <v>23500</v>
      </c>
      <c r="F90" s="36">
        <f t="shared" si="22"/>
        <v>3118.9859977437122</v>
      </c>
      <c r="G90" s="36">
        <f t="shared" si="22"/>
        <v>28500</v>
      </c>
      <c r="H90" s="36">
        <f>H91</f>
        <v>7037</v>
      </c>
      <c r="I90" s="36">
        <f>I91</f>
        <v>2369.4299999999998</v>
      </c>
      <c r="J90" s="68">
        <f t="shared" si="18"/>
        <v>33.671024584339918</v>
      </c>
    </row>
    <row r="91" spans="1:10" x14ac:dyDescent="0.35">
      <c r="A91" s="74">
        <v>3224</v>
      </c>
      <c r="B91" s="75" t="s">
        <v>149</v>
      </c>
      <c r="C91" s="38">
        <v>23500</v>
      </c>
      <c r="D91" s="38">
        <f>C91/7.5345</f>
        <v>3118.9859977437122</v>
      </c>
      <c r="E91" s="42">
        <v>23500</v>
      </c>
      <c r="F91" s="38">
        <f>E91/7.5345</f>
        <v>3118.9859977437122</v>
      </c>
      <c r="G91" s="38">
        <v>28500</v>
      </c>
      <c r="H91" s="42">
        <v>7037</v>
      </c>
      <c r="I91" s="42">
        <v>2369.4299999999998</v>
      </c>
      <c r="J91" s="68">
        <f t="shared" si="18"/>
        <v>33.671024584339918</v>
      </c>
    </row>
    <row r="92" spans="1:10" x14ac:dyDescent="0.35">
      <c r="A92" s="88">
        <v>323</v>
      </c>
      <c r="B92" s="89" t="s">
        <v>130</v>
      </c>
      <c r="C92" s="36">
        <f t="shared" ref="C92:G92" si="23">SUM(C93:C94)</f>
        <v>85888.46</v>
      </c>
      <c r="D92" s="36">
        <f t="shared" si="23"/>
        <v>11399.357621607274</v>
      </c>
      <c r="E92" s="36">
        <f t="shared" si="23"/>
        <v>85888.46</v>
      </c>
      <c r="F92" s="36">
        <f t="shared" si="23"/>
        <v>11399.357621607274</v>
      </c>
      <c r="G92" s="36">
        <f t="shared" si="23"/>
        <v>82066.58</v>
      </c>
      <c r="H92" s="36">
        <f>SUM(H93:H94)</f>
        <v>6500</v>
      </c>
      <c r="I92" s="36">
        <f>SUM(I93:I94)</f>
        <v>6666.25</v>
      </c>
      <c r="J92" s="68">
        <f t="shared" si="18"/>
        <v>102.55769230769232</v>
      </c>
    </row>
    <row r="93" spans="1:10" x14ac:dyDescent="0.35">
      <c r="A93" s="74">
        <v>3232</v>
      </c>
      <c r="B93" s="75" t="s">
        <v>150</v>
      </c>
      <c r="C93" s="38">
        <v>85888.46</v>
      </c>
      <c r="D93" s="38">
        <f>C93/7.5345</f>
        <v>11399.357621607274</v>
      </c>
      <c r="E93" s="42">
        <v>84888.46</v>
      </c>
      <c r="F93" s="38">
        <f>E93/7.5345</f>
        <v>11266.634813192648</v>
      </c>
      <c r="G93" s="38">
        <v>81066.58</v>
      </c>
      <c r="H93" s="42">
        <v>6500</v>
      </c>
      <c r="I93" s="42">
        <v>6666.25</v>
      </c>
      <c r="J93" s="68">
        <f t="shared" si="18"/>
        <v>102.55769230769232</v>
      </c>
    </row>
    <row r="94" spans="1:10" x14ac:dyDescent="0.35">
      <c r="A94" s="74">
        <v>3237</v>
      </c>
      <c r="B94" s="75" t="s">
        <v>136</v>
      </c>
      <c r="C94" s="38">
        <v>0</v>
      </c>
      <c r="D94" s="38">
        <f>C94/7.5345</f>
        <v>0</v>
      </c>
      <c r="E94" s="42">
        <v>1000</v>
      </c>
      <c r="F94" s="38">
        <f>E94/7.5345</f>
        <v>132.72280841462606</v>
      </c>
      <c r="G94" s="38">
        <v>1000</v>
      </c>
      <c r="H94" s="42">
        <v>0</v>
      </c>
      <c r="I94" s="42">
        <v>0</v>
      </c>
      <c r="J94" s="68">
        <v>0</v>
      </c>
    </row>
    <row r="95" spans="1:10" ht="28.5" customHeight="1" x14ac:dyDescent="0.35">
      <c r="A95" s="210" t="s">
        <v>151</v>
      </c>
      <c r="B95" s="211" t="s">
        <v>152</v>
      </c>
      <c r="C95" s="76" t="e">
        <f t="shared" ref="C95:G95" si="24">C96</f>
        <v>#REF!</v>
      </c>
      <c r="D95" s="76" t="e">
        <f t="shared" si="24"/>
        <v>#REF!</v>
      </c>
      <c r="E95" s="76" t="e">
        <f t="shared" si="24"/>
        <v>#REF!</v>
      </c>
      <c r="F95" s="76" t="e">
        <f t="shared" si="24"/>
        <v>#REF!</v>
      </c>
      <c r="G95" s="76" t="e">
        <f t="shared" si="24"/>
        <v>#REF!</v>
      </c>
      <c r="H95" s="209">
        <v>231832</v>
      </c>
      <c r="I95" s="209">
        <v>73843.66</v>
      </c>
      <c r="J95" s="207">
        <f>I95/H95*100</f>
        <v>31.852229200455508</v>
      </c>
    </row>
    <row r="96" spans="1:10" ht="28.5" customHeight="1" x14ac:dyDescent="0.35">
      <c r="A96" s="198" t="s">
        <v>153</v>
      </c>
      <c r="B96" s="199" t="s">
        <v>154</v>
      </c>
      <c r="C96" s="77" t="e">
        <f>C97+#REF!+C251</f>
        <v>#REF!</v>
      </c>
      <c r="D96" s="77" t="e">
        <f>D97+#REF!+D251</f>
        <v>#REF!</v>
      </c>
      <c r="E96" s="77" t="e">
        <f>E97+#REF!+E251</f>
        <v>#REF!</v>
      </c>
      <c r="F96" s="77" t="e">
        <f>F97+#REF!+F251</f>
        <v>#REF!</v>
      </c>
      <c r="G96" s="77" t="e">
        <f>G97+#REF!+G251</f>
        <v>#REF!</v>
      </c>
      <c r="H96" s="197">
        <v>231832</v>
      </c>
      <c r="I96" s="197">
        <v>73843.66</v>
      </c>
      <c r="J96" s="196">
        <f>I96/H96*100</f>
        <v>31.852229200455508</v>
      </c>
    </row>
    <row r="97" spans="1:10" x14ac:dyDescent="0.35">
      <c r="A97" s="78" t="s">
        <v>102</v>
      </c>
      <c r="B97" s="79" t="s">
        <v>155</v>
      </c>
      <c r="C97" s="55" t="e">
        <f>C98+C104+C117+C144+C150+C177+#REF!</f>
        <v>#REF!</v>
      </c>
      <c r="D97" s="55" t="e">
        <f>D98+D104+D117+D144+D150+D177+#REF!</f>
        <v>#REF!</v>
      </c>
      <c r="E97" s="55" t="e">
        <f>E98+E104+E117+E144+E150+E177+#REF!</f>
        <v>#REF!</v>
      </c>
      <c r="F97" s="55" t="e">
        <f>F98+F104+F117+F144+F150+F177+#REF!</f>
        <v>#REF!</v>
      </c>
      <c r="G97" s="55" t="e">
        <f>G98+G104+G117+G144+G150+G177+#REF!</f>
        <v>#REF!</v>
      </c>
      <c r="H97" s="55">
        <v>228332</v>
      </c>
      <c r="I97" s="55">
        <v>50394.91</v>
      </c>
      <c r="J97" s="56">
        <f>I97/H97*100</f>
        <v>22.070892384773053</v>
      </c>
    </row>
    <row r="98" spans="1:10" x14ac:dyDescent="0.35">
      <c r="A98" s="90" t="s">
        <v>215</v>
      </c>
      <c r="B98" s="81" t="s">
        <v>292</v>
      </c>
      <c r="C98" s="59">
        <f t="shared" ref="C98:G102" si="25">C99</f>
        <v>2500</v>
      </c>
      <c r="D98" s="59">
        <f t="shared" si="25"/>
        <v>331.80702103656512</v>
      </c>
      <c r="E98" s="59">
        <f t="shared" si="25"/>
        <v>2500</v>
      </c>
      <c r="F98" s="59">
        <f t="shared" si="25"/>
        <v>331.80702103656512</v>
      </c>
      <c r="G98" s="59">
        <f t="shared" si="25"/>
        <v>5000</v>
      </c>
      <c r="H98" s="59">
        <v>29000</v>
      </c>
      <c r="I98" s="59">
        <v>3590.14</v>
      </c>
      <c r="J98" s="59">
        <f t="shared" ref="J98" si="26">J99</f>
        <v>12.379793103448275</v>
      </c>
    </row>
    <row r="99" spans="1:10" x14ac:dyDescent="0.35">
      <c r="A99" s="82" t="s">
        <v>56</v>
      </c>
      <c r="B99" s="92" t="s">
        <v>57</v>
      </c>
      <c r="C99" s="63">
        <f t="shared" ref="C99:G99" si="27">C101</f>
        <v>2500</v>
      </c>
      <c r="D99" s="63">
        <f t="shared" si="27"/>
        <v>331.80702103656512</v>
      </c>
      <c r="E99" s="63">
        <f t="shared" si="27"/>
        <v>2500</v>
      </c>
      <c r="F99" s="63">
        <f t="shared" si="27"/>
        <v>331.80702103656512</v>
      </c>
      <c r="G99" s="63">
        <f t="shared" si="27"/>
        <v>5000</v>
      </c>
      <c r="H99" s="63">
        <v>29000</v>
      </c>
      <c r="I99" s="63">
        <v>3590.14</v>
      </c>
      <c r="J99" s="64">
        <f t="shared" ref="J99:J116" si="28">I99/H99*100</f>
        <v>12.379793103448275</v>
      </c>
    </row>
    <row r="100" spans="1:10" x14ac:dyDescent="0.35">
      <c r="A100" s="65">
        <v>3</v>
      </c>
      <c r="B100" s="66" t="s">
        <v>107</v>
      </c>
      <c r="C100" s="63"/>
      <c r="D100" s="63"/>
      <c r="E100" s="63"/>
      <c r="F100" s="63"/>
      <c r="G100" s="63"/>
      <c r="H100" s="128">
        <f t="shared" ref="H100:I101" si="29">H101</f>
        <v>29000</v>
      </c>
      <c r="I100" s="128">
        <f t="shared" si="29"/>
        <v>3590.14</v>
      </c>
      <c r="J100" s="129">
        <f t="shared" si="28"/>
        <v>12.379793103448275</v>
      </c>
    </row>
    <row r="101" spans="1:10" x14ac:dyDescent="0.35">
      <c r="A101" s="69">
        <v>32</v>
      </c>
      <c r="B101" s="70" t="s">
        <v>65</v>
      </c>
      <c r="C101" s="71">
        <f t="shared" si="25"/>
        <v>2500</v>
      </c>
      <c r="D101" s="71">
        <f t="shared" si="25"/>
        <v>331.80702103656512</v>
      </c>
      <c r="E101" s="71">
        <f t="shared" si="25"/>
        <v>2500</v>
      </c>
      <c r="F101" s="71">
        <f t="shared" si="25"/>
        <v>331.80702103656512</v>
      </c>
      <c r="G101" s="71">
        <f t="shared" si="25"/>
        <v>5000</v>
      </c>
      <c r="H101" s="71">
        <f t="shared" si="29"/>
        <v>29000</v>
      </c>
      <c r="I101" s="71">
        <f t="shared" si="29"/>
        <v>3590.14</v>
      </c>
      <c r="J101" s="127">
        <f t="shared" si="28"/>
        <v>12.379793103448275</v>
      </c>
    </row>
    <row r="102" spans="1:10" ht="26.5" x14ac:dyDescent="0.35">
      <c r="A102" s="88">
        <v>329</v>
      </c>
      <c r="B102" s="89" t="s">
        <v>139</v>
      </c>
      <c r="C102" s="36">
        <f t="shared" si="25"/>
        <v>2500</v>
      </c>
      <c r="D102" s="36">
        <f t="shared" si="25"/>
        <v>331.80702103656512</v>
      </c>
      <c r="E102" s="36">
        <f t="shared" si="25"/>
        <v>2500</v>
      </c>
      <c r="F102" s="36">
        <f t="shared" si="25"/>
        <v>331.80702103656512</v>
      </c>
      <c r="G102" s="36">
        <f t="shared" si="25"/>
        <v>5000</v>
      </c>
      <c r="H102" s="36">
        <v>29000</v>
      </c>
      <c r="I102" s="36">
        <v>3590.14</v>
      </c>
      <c r="J102" s="68">
        <f t="shared" si="28"/>
        <v>12.379793103448275</v>
      </c>
    </row>
    <row r="103" spans="1:10" x14ac:dyDescent="0.35">
      <c r="A103" s="74">
        <v>3299</v>
      </c>
      <c r="B103" s="75" t="s">
        <v>139</v>
      </c>
      <c r="C103" s="38">
        <v>2500</v>
      </c>
      <c r="D103" s="38">
        <f>C103/7.5345</f>
        <v>331.80702103656512</v>
      </c>
      <c r="E103" s="42">
        <v>2500</v>
      </c>
      <c r="F103" s="38">
        <f>E103/7.5345</f>
        <v>331.80702103656512</v>
      </c>
      <c r="G103" s="38">
        <v>5000</v>
      </c>
      <c r="H103" s="42">
        <v>29000</v>
      </c>
      <c r="I103" s="42">
        <v>3590.14</v>
      </c>
      <c r="J103" s="68">
        <f t="shared" si="28"/>
        <v>12.379793103448275</v>
      </c>
    </row>
    <row r="104" spans="1:10" x14ac:dyDescent="0.35">
      <c r="A104" s="93" t="s">
        <v>156</v>
      </c>
      <c r="B104" s="93" t="s">
        <v>157</v>
      </c>
      <c r="C104" s="59">
        <f t="shared" ref="C104:I107" si="30">C105</f>
        <v>1477151.01</v>
      </c>
      <c r="D104" s="59">
        <f t="shared" si="30"/>
        <v>196051.63049970136</v>
      </c>
      <c r="E104" s="59">
        <f t="shared" si="30"/>
        <v>16000</v>
      </c>
      <c r="F104" s="59">
        <f t="shared" si="30"/>
        <v>2123.5649346340169</v>
      </c>
      <c r="G104" s="59">
        <f t="shared" si="30"/>
        <v>6000</v>
      </c>
      <c r="H104" s="59">
        <v>553</v>
      </c>
      <c r="I104" s="59">
        <f t="shared" si="30"/>
        <v>0</v>
      </c>
      <c r="J104" s="60">
        <f t="shared" si="28"/>
        <v>0</v>
      </c>
    </row>
    <row r="105" spans="1:10" x14ac:dyDescent="0.35">
      <c r="A105" s="82" t="s">
        <v>56</v>
      </c>
      <c r="B105" s="92" t="s">
        <v>57</v>
      </c>
      <c r="C105" s="63">
        <f t="shared" si="30"/>
        <v>1477151.01</v>
      </c>
      <c r="D105" s="63">
        <f t="shared" si="30"/>
        <v>196051.63049970136</v>
      </c>
      <c r="E105" s="63">
        <f t="shared" si="30"/>
        <v>16000</v>
      </c>
      <c r="F105" s="63">
        <f t="shared" si="30"/>
        <v>2123.5649346340169</v>
      </c>
      <c r="G105" s="63">
        <f t="shared" si="30"/>
        <v>6000</v>
      </c>
      <c r="H105" s="63">
        <v>553</v>
      </c>
      <c r="I105" s="63">
        <f t="shared" si="30"/>
        <v>0</v>
      </c>
      <c r="J105" s="64">
        <f t="shared" si="28"/>
        <v>0</v>
      </c>
    </row>
    <row r="106" spans="1:10" x14ac:dyDescent="0.35">
      <c r="A106" s="65">
        <v>3</v>
      </c>
      <c r="B106" s="66" t="s">
        <v>107</v>
      </c>
      <c r="C106" s="67">
        <f t="shared" si="30"/>
        <v>1477151.01</v>
      </c>
      <c r="D106" s="67">
        <f t="shared" si="30"/>
        <v>196051.63049970136</v>
      </c>
      <c r="E106" s="67">
        <f t="shared" si="30"/>
        <v>16000</v>
      </c>
      <c r="F106" s="67">
        <f t="shared" si="30"/>
        <v>2123.5649346340169</v>
      </c>
      <c r="G106" s="67">
        <f t="shared" si="30"/>
        <v>6000</v>
      </c>
      <c r="H106" s="67">
        <f t="shared" si="30"/>
        <v>553</v>
      </c>
      <c r="I106" s="67">
        <f t="shared" si="30"/>
        <v>0</v>
      </c>
      <c r="J106" s="120">
        <f t="shared" si="28"/>
        <v>0</v>
      </c>
    </row>
    <row r="107" spans="1:10" x14ac:dyDescent="0.35">
      <c r="A107" s="69">
        <v>32</v>
      </c>
      <c r="B107" s="70" t="s">
        <v>65</v>
      </c>
      <c r="C107" s="71">
        <f t="shared" si="30"/>
        <v>1477151.01</v>
      </c>
      <c r="D107" s="71">
        <f t="shared" si="30"/>
        <v>196051.63049970136</v>
      </c>
      <c r="E107" s="71">
        <f t="shared" si="30"/>
        <v>16000</v>
      </c>
      <c r="F107" s="71">
        <f t="shared" si="30"/>
        <v>2123.5649346340169</v>
      </c>
      <c r="G107" s="71">
        <f t="shared" si="30"/>
        <v>6000</v>
      </c>
      <c r="H107" s="71">
        <v>553</v>
      </c>
      <c r="I107" s="71">
        <f t="shared" si="30"/>
        <v>0</v>
      </c>
      <c r="J107" s="127">
        <f t="shared" si="28"/>
        <v>0</v>
      </c>
    </row>
    <row r="108" spans="1:10" ht="26.5" x14ac:dyDescent="0.35">
      <c r="A108" s="88">
        <v>329</v>
      </c>
      <c r="B108" s="89" t="s">
        <v>139</v>
      </c>
      <c r="C108" s="36">
        <f>SUM(C110:C116)</f>
        <v>1477151.01</v>
      </c>
      <c r="D108" s="36">
        <f>SUM(D110:D116)</f>
        <v>196051.63049970136</v>
      </c>
      <c r="E108" s="36">
        <f>SUM(E110:E116)</f>
        <v>16000</v>
      </c>
      <c r="F108" s="36">
        <f>SUM(F110:F116)</f>
        <v>2123.5649346340169</v>
      </c>
      <c r="G108" s="36">
        <f>SUM(G110:G116)</f>
        <v>6000</v>
      </c>
      <c r="H108" s="36">
        <v>553</v>
      </c>
      <c r="I108" s="36">
        <v>0</v>
      </c>
      <c r="J108" s="68">
        <f t="shared" si="28"/>
        <v>0</v>
      </c>
    </row>
    <row r="109" spans="1:10" x14ac:dyDescent="0.35">
      <c r="A109" s="74">
        <v>3299</v>
      </c>
      <c r="B109" s="75" t="s">
        <v>139</v>
      </c>
      <c r="C109" s="36"/>
      <c r="D109" s="36"/>
      <c r="E109" s="36"/>
      <c r="F109" s="36"/>
      <c r="G109" s="36"/>
      <c r="H109" s="38">
        <v>553</v>
      </c>
      <c r="I109" s="38">
        <v>0</v>
      </c>
      <c r="J109" s="68">
        <f t="shared" si="28"/>
        <v>0</v>
      </c>
    </row>
    <row r="110" spans="1:10" ht="26" x14ac:dyDescent="0.35">
      <c r="A110" s="74">
        <v>3291</v>
      </c>
      <c r="B110" s="75" t="s">
        <v>158</v>
      </c>
      <c r="C110" s="38">
        <v>0</v>
      </c>
      <c r="D110" s="38">
        <f>C110/7.5345</f>
        <v>0</v>
      </c>
      <c r="E110" s="42">
        <v>2000</v>
      </c>
      <c r="F110" s="38">
        <f>E110/7.5345</f>
        <v>265.44561682925212</v>
      </c>
      <c r="G110" s="38">
        <v>1000</v>
      </c>
      <c r="H110" s="42">
        <v>0</v>
      </c>
      <c r="I110" s="42">
        <v>0</v>
      </c>
      <c r="J110" s="68">
        <v>0</v>
      </c>
    </row>
    <row r="111" spans="1:10" ht="17.25" customHeight="1" x14ac:dyDescent="0.35">
      <c r="A111" s="228" t="s">
        <v>271</v>
      </c>
      <c r="B111" s="230" t="s">
        <v>272</v>
      </c>
      <c r="C111" s="122"/>
      <c r="D111" s="122"/>
      <c r="E111" s="123"/>
      <c r="F111" s="122"/>
      <c r="G111" s="122"/>
      <c r="H111" s="234">
        <v>1888</v>
      </c>
      <c r="I111" s="234">
        <v>0</v>
      </c>
      <c r="J111" s="219">
        <f t="shared" si="28"/>
        <v>0</v>
      </c>
    </row>
    <row r="112" spans="1:10" x14ac:dyDescent="0.35">
      <c r="A112" s="233" t="s">
        <v>56</v>
      </c>
      <c r="B112" s="216" t="s">
        <v>57</v>
      </c>
      <c r="C112" s="174"/>
      <c r="D112" s="174"/>
      <c r="E112" s="232"/>
      <c r="F112" s="174"/>
      <c r="G112" s="174"/>
      <c r="H112" s="124">
        <v>1888</v>
      </c>
      <c r="I112" s="124">
        <v>0</v>
      </c>
      <c r="J112" s="125">
        <f t="shared" si="28"/>
        <v>0</v>
      </c>
    </row>
    <row r="113" spans="1:10" x14ac:dyDescent="0.35">
      <c r="A113" s="65">
        <v>3</v>
      </c>
      <c r="B113" s="66" t="s">
        <v>107</v>
      </c>
      <c r="C113" s="67">
        <f t="shared" ref="C113:I114" si="31">C114</f>
        <v>492383.67</v>
      </c>
      <c r="D113" s="67">
        <f t="shared" si="31"/>
        <v>65350.54349990045</v>
      </c>
      <c r="E113" s="67">
        <f t="shared" si="31"/>
        <v>0</v>
      </c>
      <c r="F113" s="67">
        <f t="shared" si="31"/>
        <v>0</v>
      </c>
      <c r="G113" s="67">
        <f t="shared" si="31"/>
        <v>0</v>
      </c>
      <c r="H113" s="67">
        <f t="shared" si="31"/>
        <v>1888</v>
      </c>
      <c r="I113" s="67">
        <f t="shared" si="31"/>
        <v>0</v>
      </c>
      <c r="J113" s="120">
        <f t="shared" ref="J113:J115" si="32">I113/H113*100</f>
        <v>0</v>
      </c>
    </row>
    <row r="114" spans="1:10" x14ac:dyDescent="0.35">
      <c r="A114" s="69">
        <v>32</v>
      </c>
      <c r="B114" s="70" t="s">
        <v>65</v>
      </c>
      <c r="C114" s="71">
        <f t="shared" si="31"/>
        <v>492383.67</v>
      </c>
      <c r="D114" s="71">
        <f t="shared" si="31"/>
        <v>65350.54349990045</v>
      </c>
      <c r="E114" s="71">
        <f t="shared" si="31"/>
        <v>0</v>
      </c>
      <c r="F114" s="71">
        <f t="shared" si="31"/>
        <v>0</v>
      </c>
      <c r="G114" s="71">
        <f t="shared" si="31"/>
        <v>0</v>
      </c>
      <c r="H114" s="71">
        <v>1888</v>
      </c>
      <c r="I114" s="71">
        <f t="shared" si="31"/>
        <v>0</v>
      </c>
      <c r="J114" s="127">
        <f t="shared" si="32"/>
        <v>0</v>
      </c>
    </row>
    <row r="115" spans="1:10" ht="26.5" x14ac:dyDescent="0.35">
      <c r="A115" s="88">
        <v>329</v>
      </c>
      <c r="B115" s="89" t="s">
        <v>139</v>
      </c>
      <c r="C115" s="36">
        <f>SUM(C117:C123)</f>
        <v>492383.67</v>
      </c>
      <c r="D115" s="36">
        <f>SUM(D117:D123)</f>
        <v>65350.54349990045</v>
      </c>
      <c r="E115" s="36">
        <f>SUM(E117:E123)</f>
        <v>0</v>
      </c>
      <c r="F115" s="36">
        <f>SUM(F117:F123)</f>
        <v>0</v>
      </c>
      <c r="G115" s="36">
        <f>SUM(G117:G123)</f>
        <v>0</v>
      </c>
      <c r="H115" s="36">
        <v>1888</v>
      </c>
      <c r="I115" s="36">
        <v>0</v>
      </c>
      <c r="J115" s="68">
        <f t="shared" si="32"/>
        <v>0</v>
      </c>
    </row>
    <row r="116" spans="1:10" x14ac:dyDescent="0.35">
      <c r="A116" s="231">
        <v>3299</v>
      </c>
      <c r="B116" s="75" t="s">
        <v>139</v>
      </c>
      <c r="C116" s="38">
        <v>0</v>
      </c>
      <c r="D116" s="38">
        <f>C116/7.5345</f>
        <v>0</v>
      </c>
      <c r="E116" s="42">
        <v>14000</v>
      </c>
      <c r="F116" s="38">
        <f>E116/7.5345</f>
        <v>1858.1193178047647</v>
      </c>
      <c r="G116" s="38">
        <v>5000</v>
      </c>
      <c r="H116" s="42">
        <v>1888</v>
      </c>
      <c r="I116" s="42">
        <v>0</v>
      </c>
      <c r="J116" s="68">
        <f t="shared" si="28"/>
        <v>0</v>
      </c>
    </row>
    <row r="117" spans="1:10" ht="52" hidden="1" x14ac:dyDescent="0.35">
      <c r="A117" s="94" t="s">
        <v>159</v>
      </c>
      <c r="B117" s="94" t="s">
        <v>160</v>
      </c>
      <c r="C117" s="59">
        <f t="shared" ref="C117:I117" si="33">C118+C131</f>
        <v>303209.31</v>
      </c>
      <c r="D117" s="59">
        <f t="shared" si="33"/>
        <v>40242.791160660956</v>
      </c>
      <c r="E117" s="59">
        <f t="shared" si="33"/>
        <v>0</v>
      </c>
      <c r="F117" s="59">
        <f t="shared" si="33"/>
        <v>0</v>
      </c>
      <c r="G117" s="59">
        <f t="shared" si="33"/>
        <v>0</v>
      </c>
      <c r="H117" s="59">
        <f t="shared" si="33"/>
        <v>0</v>
      </c>
      <c r="I117" s="59">
        <f t="shared" si="33"/>
        <v>0</v>
      </c>
      <c r="J117" s="60" t="e">
        <f t="shared" ref="J117:J147" si="34">I117/H117*100</f>
        <v>#DIV/0!</v>
      </c>
    </row>
    <row r="118" spans="1:10" hidden="1" x14ac:dyDescent="0.35">
      <c r="A118" s="82" t="s">
        <v>56</v>
      </c>
      <c r="B118" s="92" t="s">
        <v>57</v>
      </c>
      <c r="C118" s="63">
        <f t="shared" ref="C118:I118" si="35">C119</f>
        <v>66836.37</v>
      </c>
      <c r="D118" s="63">
        <f t="shared" si="35"/>
        <v>8870.7107306390608</v>
      </c>
      <c r="E118" s="63">
        <f t="shared" si="35"/>
        <v>0</v>
      </c>
      <c r="F118" s="63">
        <f t="shared" si="35"/>
        <v>0</v>
      </c>
      <c r="G118" s="63">
        <f t="shared" si="35"/>
        <v>0</v>
      </c>
      <c r="H118" s="63">
        <f t="shared" si="35"/>
        <v>0</v>
      </c>
      <c r="I118" s="63">
        <f t="shared" si="35"/>
        <v>0</v>
      </c>
      <c r="J118" s="64" t="e">
        <f t="shared" si="34"/>
        <v>#DIV/0!</v>
      </c>
    </row>
    <row r="119" spans="1:10" hidden="1" x14ac:dyDescent="0.35">
      <c r="A119" s="65">
        <v>3</v>
      </c>
      <c r="B119" s="66" t="s">
        <v>107</v>
      </c>
      <c r="C119" s="67">
        <f t="shared" ref="C119:I119" si="36">C120+C127</f>
        <v>66836.37</v>
      </c>
      <c r="D119" s="67">
        <f t="shared" si="36"/>
        <v>8870.7107306390608</v>
      </c>
      <c r="E119" s="67">
        <f t="shared" si="36"/>
        <v>0</v>
      </c>
      <c r="F119" s="67">
        <f t="shared" si="36"/>
        <v>0</v>
      </c>
      <c r="G119" s="67">
        <f t="shared" si="36"/>
        <v>0</v>
      </c>
      <c r="H119" s="67">
        <f t="shared" si="36"/>
        <v>0</v>
      </c>
      <c r="I119" s="67">
        <f t="shared" si="36"/>
        <v>0</v>
      </c>
      <c r="J119" s="68" t="e">
        <f t="shared" si="34"/>
        <v>#DIV/0!</v>
      </c>
    </row>
    <row r="120" spans="1:10" hidden="1" x14ac:dyDescent="0.35">
      <c r="A120" s="86">
        <v>31</v>
      </c>
      <c r="B120" s="87" t="s">
        <v>64</v>
      </c>
      <c r="C120" s="71">
        <f t="shared" ref="C120:I120" si="37">C121+C123+C125</f>
        <v>47251.62</v>
      </c>
      <c r="D120" s="71">
        <f t="shared" si="37"/>
        <v>6271.3677085407126</v>
      </c>
      <c r="E120" s="71">
        <f t="shared" si="37"/>
        <v>0</v>
      </c>
      <c r="F120" s="71">
        <f t="shared" si="37"/>
        <v>0</v>
      </c>
      <c r="G120" s="71">
        <f t="shared" si="37"/>
        <v>0</v>
      </c>
      <c r="H120" s="71">
        <f t="shared" si="37"/>
        <v>0</v>
      </c>
      <c r="I120" s="71">
        <f t="shared" si="37"/>
        <v>0</v>
      </c>
      <c r="J120" s="68" t="e">
        <f t="shared" si="34"/>
        <v>#DIV/0!</v>
      </c>
    </row>
    <row r="121" spans="1:10" hidden="1" x14ac:dyDescent="0.35">
      <c r="A121" s="88">
        <v>311</v>
      </c>
      <c r="B121" s="89" t="s">
        <v>161</v>
      </c>
      <c r="C121" s="36">
        <f t="shared" ref="C121:I121" si="38">C122</f>
        <v>0</v>
      </c>
      <c r="D121" s="36">
        <f t="shared" si="38"/>
        <v>0</v>
      </c>
      <c r="E121" s="36">
        <f t="shared" si="38"/>
        <v>0</v>
      </c>
      <c r="F121" s="36">
        <f t="shared" si="38"/>
        <v>0</v>
      </c>
      <c r="G121" s="36">
        <f t="shared" si="38"/>
        <v>0</v>
      </c>
      <c r="H121" s="36">
        <f t="shared" si="38"/>
        <v>0</v>
      </c>
      <c r="I121" s="36">
        <f t="shared" si="38"/>
        <v>0</v>
      </c>
      <c r="J121" s="68" t="e">
        <f t="shared" si="34"/>
        <v>#DIV/0!</v>
      </c>
    </row>
    <row r="122" spans="1:10" hidden="1" x14ac:dyDescent="0.35">
      <c r="A122" s="74">
        <v>3111</v>
      </c>
      <c r="B122" s="75" t="s">
        <v>162</v>
      </c>
      <c r="C122" s="38">
        <v>0</v>
      </c>
      <c r="D122" s="38">
        <f>C122/7.5345</f>
        <v>0</v>
      </c>
      <c r="E122" s="42">
        <v>0</v>
      </c>
      <c r="F122" s="38">
        <f>E122/7.5345</f>
        <v>0</v>
      </c>
      <c r="G122" s="38">
        <v>0</v>
      </c>
      <c r="H122" s="42">
        <f>G122/7.5345</f>
        <v>0</v>
      </c>
      <c r="I122" s="42">
        <v>0</v>
      </c>
      <c r="J122" s="68" t="e">
        <f t="shared" si="34"/>
        <v>#DIV/0!</v>
      </c>
    </row>
    <row r="123" spans="1:10" hidden="1" x14ac:dyDescent="0.35">
      <c r="A123" s="88">
        <v>312</v>
      </c>
      <c r="B123" s="89" t="s">
        <v>163</v>
      </c>
      <c r="C123" s="36">
        <f t="shared" ref="C123:I123" si="39">C124</f>
        <v>8250</v>
      </c>
      <c r="D123" s="36">
        <f t="shared" si="39"/>
        <v>1094.9631694206648</v>
      </c>
      <c r="E123" s="36">
        <f t="shared" si="39"/>
        <v>0</v>
      </c>
      <c r="F123" s="36">
        <f t="shared" si="39"/>
        <v>0</v>
      </c>
      <c r="G123" s="36">
        <f t="shared" si="39"/>
        <v>0</v>
      </c>
      <c r="H123" s="36">
        <f t="shared" si="39"/>
        <v>0</v>
      </c>
      <c r="I123" s="36">
        <f t="shared" si="39"/>
        <v>0</v>
      </c>
      <c r="J123" s="68" t="e">
        <f t="shared" si="34"/>
        <v>#DIV/0!</v>
      </c>
    </row>
    <row r="124" spans="1:10" hidden="1" x14ac:dyDescent="0.35">
      <c r="A124" s="74">
        <v>3121</v>
      </c>
      <c r="B124" s="75" t="s">
        <v>163</v>
      </c>
      <c r="C124" s="38">
        <v>8250</v>
      </c>
      <c r="D124" s="38">
        <f>C124/7.5345</f>
        <v>1094.9631694206648</v>
      </c>
      <c r="E124" s="42">
        <v>0</v>
      </c>
      <c r="F124" s="38">
        <f>E124/7.5345</f>
        <v>0</v>
      </c>
      <c r="G124" s="38">
        <v>0</v>
      </c>
      <c r="H124" s="42">
        <f>G124/7.5345</f>
        <v>0</v>
      </c>
      <c r="I124" s="42">
        <v>0</v>
      </c>
      <c r="J124" s="68" t="e">
        <f t="shared" si="34"/>
        <v>#DIV/0!</v>
      </c>
    </row>
    <row r="125" spans="1:10" hidden="1" x14ac:dyDescent="0.35">
      <c r="A125" s="88">
        <v>313</v>
      </c>
      <c r="B125" s="89" t="s">
        <v>164</v>
      </c>
      <c r="C125" s="36">
        <f t="shared" ref="C125:I125" si="40">C126</f>
        <v>39001.620000000003</v>
      </c>
      <c r="D125" s="36">
        <f t="shared" si="40"/>
        <v>5176.404539120048</v>
      </c>
      <c r="E125" s="36">
        <f t="shared" si="40"/>
        <v>0</v>
      </c>
      <c r="F125" s="36">
        <f t="shared" si="40"/>
        <v>0</v>
      </c>
      <c r="G125" s="36">
        <f t="shared" si="40"/>
        <v>0</v>
      </c>
      <c r="H125" s="36">
        <f t="shared" si="40"/>
        <v>0</v>
      </c>
      <c r="I125" s="36">
        <f t="shared" si="40"/>
        <v>0</v>
      </c>
      <c r="J125" s="68" t="e">
        <f t="shared" si="34"/>
        <v>#DIV/0!</v>
      </c>
    </row>
    <row r="126" spans="1:10" hidden="1" x14ac:dyDescent="0.35">
      <c r="A126" s="74">
        <v>3132</v>
      </c>
      <c r="B126" s="75" t="s">
        <v>165</v>
      </c>
      <c r="C126" s="38">
        <v>39001.620000000003</v>
      </c>
      <c r="D126" s="38">
        <f>C126/7.5345</f>
        <v>5176.404539120048</v>
      </c>
      <c r="E126" s="42">
        <v>0</v>
      </c>
      <c r="F126" s="38">
        <f>E126/7.5345</f>
        <v>0</v>
      </c>
      <c r="G126" s="38">
        <v>0</v>
      </c>
      <c r="H126" s="42">
        <f>G126/7.5345</f>
        <v>0</v>
      </c>
      <c r="I126" s="42">
        <v>0</v>
      </c>
      <c r="J126" s="68" t="e">
        <f t="shared" si="34"/>
        <v>#DIV/0!</v>
      </c>
    </row>
    <row r="127" spans="1:10" hidden="1" x14ac:dyDescent="0.35">
      <c r="A127" s="86">
        <v>32</v>
      </c>
      <c r="B127" s="87" t="s">
        <v>65</v>
      </c>
      <c r="C127" s="71">
        <f t="shared" ref="C127:I127" si="41">C128</f>
        <v>19584.75</v>
      </c>
      <c r="D127" s="71">
        <f t="shared" si="41"/>
        <v>2599.3430220983473</v>
      </c>
      <c r="E127" s="71">
        <f t="shared" si="41"/>
        <v>0</v>
      </c>
      <c r="F127" s="71">
        <f t="shared" si="41"/>
        <v>0</v>
      </c>
      <c r="G127" s="71">
        <f t="shared" si="41"/>
        <v>0</v>
      </c>
      <c r="H127" s="71">
        <f t="shared" si="41"/>
        <v>0</v>
      </c>
      <c r="I127" s="71">
        <f t="shared" si="41"/>
        <v>0</v>
      </c>
      <c r="J127" s="68" t="e">
        <f t="shared" si="34"/>
        <v>#DIV/0!</v>
      </c>
    </row>
    <row r="128" spans="1:10" hidden="1" x14ac:dyDescent="0.35">
      <c r="A128" s="88">
        <v>321</v>
      </c>
      <c r="B128" s="89" t="s">
        <v>122</v>
      </c>
      <c r="C128" s="36">
        <f t="shared" ref="C128:I128" si="42">SUM(C129:C130)</f>
        <v>19584.75</v>
      </c>
      <c r="D128" s="36">
        <f t="shared" si="42"/>
        <v>2599.3430220983473</v>
      </c>
      <c r="E128" s="36">
        <f t="shared" si="42"/>
        <v>0</v>
      </c>
      <c r="F128" s="36">
        <f t="shared" si="42"/>
        <v>0</v>
      </c>
      <c r="G128" s="36">
        <f t="shared" si="42"/>
        <v>0</v>
      </c>
      <c r="H128" s="36">
        <f t="shared" si="42"/>
        <v>0</v>
      </c>
      <c r="I128" s="36">
        <f t="shared" si="42"/>
        <v>0</v>
      </c>
      <c r="J128" s="68" t="e">
        <f t="shared" si="34"/>
        <v>#DIV/0!</v>
      </c>
    </row>
    <row r="129" spans="1:10" hidden="1" x14ac:dyDescent="0.35">
      <c r="A129" s="74">
        <v>3211</v>
      </c>
      <c r="B129" s="75" t="s">
        <v>123</v>
      </c>
      <c r="C129" s="38">
        <v>0</v>
      </c>
      <c r="D129" s="38">
        <f>C129/7.5345</f>
        <v>0</v>
      </c>
      <c r="E129" s="42">
        <v>0</v>
      </c>
      <c r="F129" s="38">
        <f>E129/7.5345</f>
        <v>0</v>
      </c>
      <c r="G129" s="38">
        <v>0</v>
      </c>
      <c r="H129" s="42">
        <f>G129/7.5345</f>
        <v>0</v>
      </c>
      <c r="I129" s="42">
        <v>0</v>
      </c>
      <c r="J129" s="68" t="e">
        <f t="shared" si="34"/>
        <v>#DIV/0!</v>
      </c>
    </row>
    <row r="130" spans="1:10" hidden="1" x14ac:dyDescent="0.35">
      <c r="A130" s="74">
        <v>3212</v>
      </c>
      <c r="B130" s="75" t="s">
        <v>166</v>
      </c>
      <c r="C130" s="38">
        <v>19584.75</v>
      </c>
      <c r="D130" s="38">
        <f>C130/7.5345</f>
        <v>2599.3430220983473</v>
      </c>
      <c r="E130" s="42">
        <v>0</v>
      </c>
      <c r="F130" s="38">
        <f>E130/7.5345</f>
        <v>0</v>
      </c>
      <c r="G130" s="38">
        <v>0</v>
      </c>
      <c r="H130" s="42">
        <f>G130/7.5345</f>
        <v>0</v>
      </c>
      <c r="I130" s="42">
        <v>0</v>
      </c>
      <c r="J130" s="68" t="e">
        <f t="shared" si="34"/>
        <v>#DIV/0!</v>
      </c>
    </row>
    <row r="131" spans="1:10" hidden="1" x14ac:dyDescent="0.35">
      <c r="A131" s="82" t="s">
        <v>58</v>
      </c>
      <c r="B131" s="83" t="s">
        <v>59</v>
      </c>
      <c r="C131" s="63">
        <f t="shared" ref="C131:H131" si="43">C132</f>
        <v>236372.94</v>
      </c>
      <c r="D131" s="63">
        <f t="shared" si="43"/>
        <v>31372.080430021899</v>
      </c>
      <c r="E131" s="63">
        <f t="shared" si="43"/>
        <v>0</v>
      </c>
      <c r="F131" s="63">
        <f t="shared" si="43"/>
        <v>0</v>
      </c>
      <c r="G131" s="63">
        <f t="shared" si="43"/>
        <v>0</v>
      </c>
      <c r="H131" s="63">
        <f t="shared" si="43"/>
        <v>0</v>
      </c>
      <c r="I131" s="63">
        <v>0</v>
      </c>
      <c r="J131" s="64" t="e">
        <f t="shared" si="34"/>
        <v>#DIV/0!</v>
      </c>
    </row>
    <row r="132" spans="1:10" hidden="1" x14ac:dyDescent="0.35">
      <c r="A132" s="65">
        <v>3</v>
      </c>
      <c r="B132" s="66" t="s">
        <v>107</v>
      </c>
      <c r="C132" s="67">
        <f t="shared" ref="C132:I132" si="44">C133+C140</f>
        <v>236372.94</v>
      </c>
      <c r="D132" s="67">
        <f t="shared" si="44"/>
        <v>31372.080430021899</v>
      </c>
      <c r="E132" s="67">
        <f t="shared" si="44"/>
        <v>0</v>
      </c>
      <c r="F132" s="67">
        <f t="shared" si="44"/>
        <v>0</v>
      </c>
      <c r="G132" s="67">
        <f t="shared" si="44"/>
        <v>0</v>
      </c>
      <c r="H132" s="67">
        <f t="shared" si="44"/>
        <v>0</v>
      </c>
      <c r="I132" s="67">
        <f t="shared" si="44"/>
        <v>0</v>
      </c>
      <c r="J132" s="68" t="e">
        <f t="shared" si="34"/>
        <v>#DIV/0!</v>
      </c>
    </row>
    <row r="133" spans="1:10" hidden="1" x14ac:dyDescent="0.35">
      <c r="A133" s="86">
        <v>31</v>
      </c>
      <c r="B133" s="87" t="s">
        <v>64</v>
      </c>
      <c r="C133" s="71">
        <f t="shared" ref="C133:I133" si="45">C134+C136+C138</f>
        <v>236372.94</v>
      </c>
      <c r="D133" s="71">
        <f t="shared" si="45"/>
        <v>31372.080430021899</v>
      </c>
      <c r="E133" s="71">
        <f t="shared" si="45"/>
        <v>0</v>
      </c>
      <c r="F133" s="71">
        <f t="shared" si="45"/>
        <v>0</v>
      </c>
      <c r="G133" s="71">
        <f t="shared" si="45"/>
        <v>0</v>
      </c>
      <c r="H133" s="71">
        <f t="shared" si="45"/>
        <v>0</v>
      </c>
      <c r="I133" s="71">
        <f t="shared" si="45"/>
        <v>0</v>
      </c>
      <c r="J133" s="68" t="e">
        <f t="shared" si="34"/>
        <v>#DIV/0!</v>
      </c>
    </row>
    <row r="134" spans="1:10" hidden="1" x14ac:dyDescent="0.35">
      <c r="A134" s="88">
        <v>311</v>
      </c>
      <c r="B134" s="89" t="s">
        <v>161</v>
      </c>
      <c r="C134" s="36">
        <f t="shared" ref="C134:I134" si="46">C135</f>
        <v>236372.94</v>
      </c>
      <c r="D134" s="36">
        <f t="shared" si="46"/>
        <v>31372.080430021899</v>
      </c>
      <c r="E134" s="36">
        <f t="shared" si="46"/>
        <v>0</v>
      </c>
      <c r="F134" s="36">
        <f t="shared" si="46"/>
        <v>0</v>
      </c>
      <c r="G134" s="36">
        <f t="shared" si="46"/>
        <v>0</v>
      </c>
      <c r="H134" s="36">
        <f t="shared" si="46"/>
        <v>0</v>
      </c>
      <c r="I134" s="36">
        <f t="shared" si="46"/>
        <v>0</v>
      </c>
      <c r="J134" s="68" t="e">
        <f t="shared" si="34"/>
        <v>#DIV/0!</v>
      </c>
    </row>
    <row r="135" spans="1:10" hidden="1" x14ac:dyDescent="0.35">
      <c r="A135" s="74">
        <v>3111</v>
      </c>
      <c r="B135" s="75" t="s">
        <v>162</v>
      </c>
      <c r="C135" s="38">
        <v>236372.94</v>
      </c>
      <c r="D135" s="38">
        <f>C135/7.5345</f>
        <v>31372.080430021899</v>
      </c>
      <c r="E135" s="42">
        <v>0</v>
      </c>
      <c r="F135" s="38">
        <f>E135/7.5345</f>
        <v>0</v>
      </c>
      <c r="G135" s="38">
        <v>0</v>
      </c>
      <c r="H135" s="42">
        <f>G135/7.5345</f>
        <v>0</v>
      </c>
      <c r="I135" s="42">
        <v>0</v>
      </c>
      <c r="J135" s="68" t="e">
        <f t="shared" si="34"/>
        <v>#DIV/0!</v>
      </c>
    </row>
    <row r="136" spans="1:10" hidden="1" x14ac:dyDescent="0.35">
      <c r="A136" s="88">
        <v>312</v>
      </c>
      <c r="B136" s="89" t="s">
        <v>163</v>
      </c>
      <c r="C136" s="36">
        <f t="shared" ref="C136:I136" si="47">C137</f>
        <v>0</v>
      </c>
      <c r="D136" s="36">
        <f t="shared" si="47"/>
        <v>0</v>
      </c>
      <c r="E136" s="36">
        <f t="shared" si="47"/>
        <v>0</v>
      </c>
      <c r="F136" s="36">
        <f t="shared" si="47"/>
        <v>0</v>
      </c>
      <c r="G136" s="36">
        <f t="shared" si="47"/>
        <v>0</v>
      </c>
      <c r="H136" s="36">
        <f t="shared" si="47"/>
        <v>0</v>
      </c>
      <c r="I136" s="36">
        <f t="shared" si="47"/>
        <v>0</v>
      </c>
      <c r="J136" s="68" t="e">
        <f t="shared" si="34"/>
        <v>#DIV/0!</v>
      </c>
    </row>
    <row r="137" spans="1:10" hidden="1" x14ac:dyDescent="0.35">
      <c r="A137" s="74">
        <v>3121</v>
      </c>
      <c r="B137" s="75" t="s">
        <v>163</v>
      </c>
      <c r="C137" s="38">
        <v>0</v>
      </c>
      <c r="D137" s="38">
        <f>C137/7.5345</f>
        <v>0</v>
      </c>
      <c r="E137" s="42">
        <v>0</v>
      </c>
      <c r="F137" s="38">
        <f>E137/7.5345</f>
        <v>0</v>
      </c>
      <c r="G137" s="38">
        <v>0</v>
      </c>
      <c r="H137" s="42">
        <f>G137/7.5345</f>
        <v>0</v>
      </c>
      <c r="I137" s="42">
        <v>0</v>
      </c>
      <c r="J137" s="68" t="e">
        <f t="shared" si="34"/>
        <v>#DIV/0!</v>
      </c>
    </row>
    <row r="138" spans="1:10" hidden="1" x14ac:dyDescent="0.35">
      <c r="A138" s="88">
        <v>313</v>
      </c>
      <c r="B138" s="89" t="s">
        <v>164</v>
      </c>
      <c r="C138" s="36">
        <f t="shared" ref="C138:I138" si="48">C139</f>
        <v>0</v>
      </c>
      <c r="D138" s="36">
        <f t="shared" si="48"/>
        <v>0</v>
      </c>
      <c r="E138" s="36">
        <f t="shared" si="48"/>
        <v>0</v>
      </c>
      <c r="F138" s="36">
        <f t="shared" si="48"/>
        <v>0</v>
      </c>
      <c r="G138" s="36">
        <f t="shared" si="48"/>
        <v>0</v>
      </c>
      <c r="H138" s="36">
        <f t="shared" si="48"/>
        <v>0</v>
      </c>
      <c r="I138" s="36">
        <f t="shared" si="48"/>
        <v>0</v>
      </c>
      <c r="J138" s="68" t="e">
        <f t="shared" si="34"/>
        <v>#DIV/0!</v>
      </c>
    </row>
    <row r="139" spans="1:10" hidden="1" x14ac:dyDescent="0.35">
      <c r="A139" s="74">
        <v>3132</v>
      </c>
      <c r="B139" s="75" t="s">
        <v>165</v>
      </c>
      <c r="C139" s="38">
        <v>0</v>
      </c>
      <c r="D139" s="38">
        <f>C139/7.5345</f>
        <v>0</v>
      </c>
      <c r="E139" s="42">
        <v>0</v>
      </c>
      <c r="F139" s="38">
        <f>E139/7.5345</f>
        <v>0</v>
      </c>
      <c r="G139" s="38">
        <v>0</v>
      </c>
      <c r="H139" s="42">
        <f>G139/7.5345</f>
        <v>0</v>
      </c>
      <c r="I139" s="42">
        <v>0</v>
      </c>
      <c r="J139" s="68" t="e">
        <f t="shared" si="34"/>
        <v>#DIV/0!</v>
      </c>
    </row>
    <row r="140" spans="1:10" hidden="1" x14ac:dyDescent="0.35">
      <c r="A140" s="86">
        <v>32</v>
      </c>
      <c r="B140" s="87" t="s">
        <v>65</v>
      </c>
      <c r="C140" s="71">
        <f t="shared" ref="C140:I140" si="49">C141</f>
        <v>0</v>
      </c>
      <c r="D140" s="71">
        <f t="shared" si="49"/>
        <v>0</v>
      </c>
      <c r="E140" s="71">
        <f t="shared" si="49"/>
        <v>0</v>
      </c>
      <c r="F140" s="71">
        <f t="shared" si="49"/>
        <v>0</v>
      </c>
      <c r="G140" s="71">
        <f t="shared" si="49"/>
        <v>0</v>
      </c>
      <c r="H140" s="71">
        <f t="shared" si="49"/>
        <v>0</v>
      </c>
      <c r="I140" s="71">
        <f t="shared" si="49"/>
        <v>0</v>
      </c>
      <c r="J140" s="68" t="e">
        <f t="shared" si="34"/>
        <v>#DIV/0!</v>
      </c>
    </row>
    <row r="141" spans="1:10" hidden="1" x14ac:dyDescent="0.35">
      <c r="A141" s="88">
        <v>321</v>
      </c>
      <c r="B141" s="89" t="s">
        <v>122</v>
      </c>
      <c r="C141" s="36">
        <f t="shared" ref="C141:I141" si="50">SUM(C142:C143)</f>
        <v>0</v>
      </c>
      <c r="D141" s="36">
        <f t="shared" si="50"/>
        <v>0</v>
      </c>
      <c r="E141" s="36">
        <f t="shared" si="50"/>
        <v>0</v>
      </c>
      <c r="F141" s="36">
        <f t="shared" si="50"/>
        <v>0</v>
      </c>
      <c r="G141" s="36">
        <f t="shared" si="50"/>
        <v>0</v>
      </c>
      <c r="H141" s="36">
        <f t="shared" si="50"/>
        <v>0</v>
      </c>
      <c r="I141" s="36">
        <f t="shared" si="50"/>
        <v>0</v>
      </c>
      <c r="J141" s="68" t="e">
        <f t="shared" si="34"/>
        <v>#DIV/0!</v>
      </c>
    </row>
    <row r="142" spans="1:10" hidden="1" x14ac:dyDescent="0.35">
      <c r="A142" s="74">
        <v>3211</v>
      </c>
      <c r="B142" s="75" t="s">
        <v>123</v>
      </c>
      <c r="C142" s="38">
        <v>0</v>
      </c>
      <c r="D142" s="38">
        <f>C142/7.5345</f>
        <v>0</v>
      </c>
      <c r="E142" s="42">
        <v>0</v>
      </c>
      <c r="F142" s="38">
        <f>E142/7.5345</f>
        <v>0</v>
      </c>
      <c r="G142" s="38">
        <v>0</v>
      </c>
      <c r="H142" s="42">
        <f>G142/7.5345</f>
        <v>0</v>
      </c>
      <c r="I142" s="42">
        <v>0</v>
      </c>
      <c r="J142" s="68" t="e">
        <f t="shared" si="34"/>
        <v>#DIV/0!</v>
      </c>
    </row>
    <row r="143" spans="1:10" hidden="1" x14ac:dyDescent="0.35">
      <c r="A143" s="74">
        <v>3212</v>
      </c>
      <c r="B143" s="75" t="s">
        <v>166</v>
      </c>
      <c r="C143" s="38">
        <v>0</v>
      </c>
      <c r="D143" s="38">
        <f>C143/7.5345</f>
        <v>0</v>
      </c>
      <c r="E143" s="42">
        <v>0</v>
      </c>
      <c r="F143" s="38">
        <f>E143/7.5345</f>
        <v>0</v>
      </c>
      <c r="G143" s="38">
        <v>0</v>
      </c>
      <c r="H143" s="42">
        <f>G143/7.5345</f>
        <v>0</v>
      </c>
      <c r="I143" s="42">
        <v>0</v>
      </c>
      <c r="J143" s="68" t="e">
        <f t="shared" si="34"/>
        <v>#DIV/0!</v>
      </c>
    </row>
    <row r="144" spans="1:10" x14ac:dyDescent="0.35">
      <c r="A144" s="95" t="s">
        <v>167</v>
      </c>
      <c r="B144" s="96" t="s">
        <v>168</v>
      </c>
      <c r="C144" s="59">
        <f t="shared" ref="C144:I148" si="51">C145</f>
        <v>3913.04</v>
      </c>
      <c r="D144" s="59">
        <f t="shared" si="51"/>
        <v>519.34965823876826</v>
      </c>
      <c r="E144" s="59">
        <f t="shared" si="51"/>
        <v>0</v>
      </c>
      <c r="F144" s="59">
        <f t="shared" si="51"/>
        <v>0</v>
      </c>
      <c r="G144" s="59">
        <f t="shared" si="51"/>
        <v>4000</v>
      </c>
      <c r="H144" s="59">
        <f t="shared" si="51"/>
        <v>531</v>
      </c>
      <c r="I144" s="59">
        <v>0</v>
      </c>
      <c r="J144" s="60">
        <f t="shared" si="34"/>
        <v>0</v>
      </c>
    </row>
    <row r="145" spans="1:10" x14ac:dyDescent="0.35">
      <c r="A145" s="82" t="s">
        <v>56</v>
      </c>
      <c r="B145" s="92" t="s">
        <v>57</v>
      </c>
      <c r="C145" s="63">
        <f t="shared" si="51"/>
        <v>3913.04</v>
      </c>
      <c r="D145" s="63">
        <f t="shared" si="51"/>
        <v>519.34965823876826</v>
      </c>
      <c r="E145" s="63">
        <f t="shared" si="51"/>
        <v>0</v>
      </c>
      <c r="F145" s="63">
        <f t="shared" si="51"/>
        <v>0</v>
      </c>
      <c r="G145" s="63">
        <f t="shared" si="51"/>
        <v>4000</v>
      </c>
      <c r="H145" s="63">
        <f t="shared" si="51"/>
        <v>531</v>
      </c>
      <c r="I145" s="63">
        <f t="shared" si="51"/>
        <v>0</v>
      </c>
      <c r="J145" s="64">
        <f t="shared" si="34"/>
        <v>0</v>
      </c>
    </row>
    <row r="146" spans="1:10" x14ac:dyDescent="0.35">
      <c r="A146" s="84">
        <v>3</v>
      </c>
      <c r="B146" s="91" t="s">
        <v>107</v>
      </c>
      <c r="C146" s="67">
        <f t="shared" si="51"/>
        <v>3913.04</v>
      </c>
      <c r="D146" s="67">
        <f t="shared" si="51"/>
        <v>519.34965823876826</v>
      </c>
      <c r="E146" s="67">
        <f t="shared" si="51"/>
        <v>0</v>
      </c>
      <c r="F146" s="67">
        <f t="shared" si="51"/>
        <v>0</v>
      </c>
      <c r="G146" s="67">
        <f t="shared" si="51"/>
        <v>4000</v>
      </c>
      <c r="H146" s="67">
        <f t="shared" si="51"/>
        <v>531</v>
      </c>
      <c r="I146" s="67">
        <f t="shared" si="51"/>
        <v>0</v>
      </c>
      <c r="J146" s="120">
        <f t="shared" si="34"/>
        <v>0</v>
      </c>
    </row>
    <row r="147" spans="1:10" x14ac:dyDescent="0.35">
      <c r="A147" s="86">
        <v>32</v>
      </c>
      <c r="B147" s="87" t="s">
        <v>65</v>
      </c>
      <c r="C147" s="71">
        <f t="shared" si="51"/>
        <v>3913.04</v>
      </c>
      <c r="D147" s="71">
        <f t="shared" si="51"/>
        <v>519.34965823876826</v>
      </c>
      <c r="E147" s="71">
        <f t="shared" si="51"/>
        <v>0</v>
      </c>
      <c r="F147" s="71">
        <f t="shared" si="51"/>
        <v>0</v>
      </c>
      <c r="G147" s="71">
        <f t="shared" si="51"/>
        <v>4000</v>
      </c>
      <c r="H147" s="71">
        <f t="shared" si="51"/>
        <v>531</v>
      </c>
      <c r="I147" s="71">
        <f t="shared" si="51"/>
        <v>0</v>
      </c>
      <c r="J147" s="127">
        <f t="shared" si="34"/>
        <v>0</v>
      </c>
    </row>
    <row r="148" spans="1:10" x14ac:dyDescent="0.35">
      <c r="A148" s="88">
        <v>323</v>
      </c>
      <c r="B148" s="89" t="s">
        <v>130</v>
      </c>
      <c r="C148" s="36">
        <f t="shared" si="51"/>
        <v>3913.04</v>
      </c>
      <c r="D148" s="36">
        <f t="shared" si="51"/>
        <v>519.34965823876826</v>
      </c>
      <c r="E148" s="36">
        <f t="shared" si="51"/>
        <v>0</v>
      </c>
      <c r="F148" s="36">
        <f t="shared" si="51"/>
        <v>0</v>
      </c>
      <c r="G148" s="36">
        <f t="shared" si="51"/>
        <v>4000</v>
      </c>
      <c r="H148" s="36">
        <f t="shared" si="51"/>
        <v>531</v>
      </c>
      <c r="I148" s="36">
        <v>0</v>
      </c>
      <c r="J148" s="68">
        <f t="shared" ref="J148:J179" si="52">I148/H148*100</f>
        <v>0</v>
      </c>
    </row>
    <row r="149" spans="1:10" x14ac:dyDescent="0.35">
      <c r="A149" s="74">
        <v>3237</v>
      </c>
      <c r="B149" s="75" t="s">
        <v>136</v>
      </c>
      <c r="C149" s="38">
        <v>3913.04</v>
      </c>
      <c r="D149" s="38">
        <f>C149/7.5345</f>
        <v>519.34965823876826</v>
      </c>
      <c r="E149" s="42">
        <v>0</v>
      </c>
      <c r="F149" s="38">
        <f>E149/7.5345</f>
        <v>0</v>
      </c>
      <c r="G149" s="38">
        <v>4000</v>
      </c>
      <c r="H149" s="42">
        <v>531</v>
      </c>
      <c r="I149" s="42">
        <v>0</v>
      </c>
      <c r="J149" s="68">
        <f t="shared" si="52"/>
        <v>0</v>
      </c>
    </row>
    <row r="150" spans="1:10" ht="49.5" hidden="1" customHeight="1" x14ac:dyDescent="0.35">
      <c r="A150" s="94" t="s">
        <v>169</v>
      </c>
      <c r="B150" s="94" t="s">
        <v>170</v>
      </c>
      <c r="C150" s="59">
        <f t="shared" ref="C150:I150" si="53">C151+C164</f>
        <v>160471.46</v>
      </c>
      <c r="D150" s="59">
        <f t="shared" si="53"/>
        <v>21298.222841595329</v>
      </c>
      <c r="E150" s="59">
        <f t="shared" si="53"/>
        <v>485600</v>
      </c>
      <c r="F150" s="59">
        <f t="shared" si="53"/>
        <v>64450.195766142409</v>
      </c>
      <c r="G150" s="59">
        <f t="shared" si="53"/>
        <v>0</v>
      </c>
      <c r="H150" s="59">
        <f t="shared" si="53"/>
        <v>0</v>
      </c>
      <c r="I150" s="59">
        <f t="shared" si="53"/>
        <v>0</v>
      </c>
      <c r="J150" s="60" t="e">
        <f t="shared" si="52"/>
        <v>#DIV/0!</v>
      </c>
    </row>
    <row r="151" spans="1:10" ht="15" hidden="1" customHeight="1" x14ac:dyDescent="0.35">
      <c r="A151" s="82" t="s">
        <v>56</v>
      </c>
      <c r="B151" s="92" t="s">
        <v>57</v>
      </c>
      <c r="C151" s="63">
        <f t="shared" ref="C151:I151" si="54">C152</f>
        <v>24070.720000000001</v>
      </c>
      <c r="D151" s="63">
        <f t="shared" si="54"/>
        <v>3194.7335589621071</v>
      </c>
      <c r="E151" s="63">
        <f t="shared" si="54"/>
        <v>72840</v>
      </c>
      <c r="F151" s="63">
        <f t="shared" si="54"/>
        <v>9667.5293649213618</v>
      </c>
      <c r="G151" s="63">
        <f t="shared" si="54"/>
        <v>0</v>
      </c>
      <c r="H151" s="63">
        <f t="shared" si="54"/>
        <v>0</v>
      </c>
      <c r="I151" s="63">
        <f t="shared" si="54"/>
        <v>0</v>
      </c>
      <c r="J151" s="64" t="e">
        <f t="shared" si="52"/>
        <v>#DIV/0!</v>
      </c>
    </row>
    <row r="152" spans="1:10" hidden="1" x14ac:dyDescent="0.35">
      <c r="A152" s="65">
        <v>3</v>
      </c>
      <c r="B152" s="66" t="s">
        <v>107</v>
      </c>
      <c r="C152" s="67">
        <f t="shared" ref="C152:I152" si="55">C153+C160</f>
        <v>24070.720000000001</v>
      </c>
      <c r="D152" s="67">
        <f t="shared" si="55"/>
        <v>3194.7335589621071</v>
      </c>
      <c r="E152" s="67">
        <f t="shared" si="55"/>
        <v>72840</v>
      </c>
      <c r="F152" s="67">
        <f t="shared" si="55"/>
        <v>9667.5293649213618</v>
      </c>
      <c r="G152" s="67">
        <f t="shared" si="55"/>
        <v>0</v>
      </c>
      <c r="H152" s="67">
        <f t="shared" si="55"/>
        <v>0</v>
      </c>
      <c r="I152" s="67">
        <f t="shared" si="55"/>
        <v>0</v>
      </c>
      <c r="J152" s="68" t="e">
        <f t="shared" si="52"/>
        <v>#DIV/0!</v>
      </c>
    </row>
    <row r="153" spans="1:10" hidden="1" x14ac:dyDescent="0.35">
      <c r="A153" s="86">
        <v>31</v>
      </c>
      <c r="B153" s="87" t="s">
        <v>64</v>
      </c>
      <c r="C153" s="71">
        <f t="shared" ref="C153:I153" si="56">C154+C156+C158</f>
        <v>22549.91</v>
      </c>
      <c r="D153" s="71">
        <f t="shared" si="56"/>
        <v>2992.8873846970596</v>
      </c>
      <c r="E153" s="71">
        <f t="shared" si="56"/>
        <v>67665</v>
      </c>
      <c r="F153" s="71">
        <f t="shared" si="56"/>
        <v>8980.6888313756717</v>
      </c>
      <c r="G153" s="71">
        <f t="shared" si="56"/>
        <v>0</v>
      </c>
      <c r="H153" s="71">
        <f t="shared" si="56"/>
        <v>0</v>
      </c>
      <c r="I153" s="71">
        <f t="shared" si="56"/>
        <v>0</v>
      </c>
      <c r="J153" s="68" t="e">
        <f t="shared" si="52"/>
        <v>#DIV/0!</v>
      </c>
    </row>
    <row r="154" spans="1:10" hidden="1" x14ac:dyDescent="0.35">
      <c r="A154" s="88">
        <v>311</v>
      </c>
      <c r="B154" s="89" t="s">
        <v>161</v>
      </c>
      <c r="C154" s="36">
        <f t="shared" ref="C154:I154" si="57">C155</f>
        <v>17891.55</v>
      </c>
      <c r="D154" s="36">
        <f t="shared" si="57"/>
        <v>2374.6167628907024</v>
      </c>
      <c r="E154" s="36">
        <f t="shared" si="57"/>
        <v>55500</v>
      </c>
      <c r="F154" s="36">
        <f t="shared" si="57"/>
        <v>7366.1158670117456</v>
      </c>
      <c r="G154" s="36">
        <f t="shared" si="57"/>
        <v>0</v>
      </c>
      <c r="H154" s="36">
        <f t="shared" si="57"/>
        <v>0</v>
      </c>
      <c r="I154" s="36">
        <f t="shared" si="57"/>
        <v>0</v>
      </c>
      <c r="J154" s="68" t="e">
        <f t="shared" si="52"/>
        <v>#DIV/0!</v>
      </c>
    </row>
    <row r="155" spans="1:10" hidden="1" x14ac:dyDescent="0.35">
      <c r="A155" s="74">
        <v>3111</v>
      </c>
      <c r="B155" s="75" t="s">
        <v>162</v>
      </c>
      <c r="C155" s="38">
        <v>17891.55</v>
      </c>
      <c r="D155" s="38">
        <f>C155/7.5345</f>
        <v>2374.6167628907024</v>
      </c>
      <c r="E155" s="42">
        <v>55500</v>
      </c>
      <c r="F155" s="38">
        <f>E155/7.5345</f>
        <v>7366.1158670117456</v>
      </c>
      <c r="G155" s="38">
        <v>0</v>
      </c>
      <c r="H155" s="42">
        <f>G155/7.5345</f>
        <v>0</v>
      </c>
      <c r="I155" s="42">
        <v>0</v>
      </c>
      <c r="J155" s="68" t="e">
        <f t="shared" si="52"/>
        <v>#DIV/0!</v>
      </c>
    </row>
    <row r="156" spans="1:10" hidden="1" x14ac:dyDescent="0.35">
      <c r="A156" s="88">
        <v>312</v>
      </c>
      <c r="B156" s="89" t="s">
        <v>163</v>
      </c>
      <c r="C156" s="36">
        <f t="shared" ref="C156:I156" si="58">C157</f>
        <v>1706.25</v>
      </c>
      <c r="D156" s="36">
        <f t="shared" si="58"/>
        <v>226.45829185745569</v>
      </c>
      <c r="E156" s="36">
        <f t="shared" si="58"/>
        <v>3000</v>
      </c>
      <c r="F156" s="36">
        <f t="shared" si="58"/>
        <v>398.16842524387812</v>
      </c>
      <c r="G156" s="36">
        <f t="shared" si="58"/>
        <v>0</v>
      </c>
      <c r="H156" s="36">
        <f t="shared" si="58"/>
        <v>0</v>
      </c>
      <c r="I156" s="36">
        <f t="shared" si="58"/>
        <v>0</v>
      </c>
      <c r="J156" s="68" t="e">
        <f t="shared" si="52"/>
        <v>#DIV/0!</v>
      </c>
    </row>
    <row r="157" spans="1:10" hidden="1" x14ac:dyDescent="0.35">
      <c r="A157" s="74">
        <v>3121</v>
      </c>
      <c r="B157" s="75" t="s">
        <v>163</v>
      </c>
      <c r="C157" s="38">
        <v>1706.25</v>
      </c>
      <c r="D157" s="38">
        <f>C157/7.5345</f>
        <v>226.45829185745569</v>
      </c>
      <c r="E157" s="42">
        <v>3000</v>
      </c>
      <c r="F157" s="38">
        <f>E157/7.5345</f>
        <v>398.16842524387812</v>
      </c>
      <c r="G157" s="38">
        <v>0</v>
      </c>
      <c r="H157" s="42">
        <f>G157/7.5345</f>
        <v>0</v>
      </c>
      <c r="I157" s="42">
        <v>0</v>
      </c>
      <c r="J157" s="68" t="e">
        <f t="shared" si="52"/>
        <v>#DIV/0!</v>
      </c>
    </row>
    <row r="158" spans="1:10" hidden="1" x14ac:dyDescent="0.35">
      <c r="A158" s="88">
        <v>313</v>
      </c>
      <c r="B158" s="89" t="s">
        <v>164</v>
      </c>
      <c r="C158" s="36">
        <f t="shared" ref="C158:I158" si="59">C159</f>
        <v>2952.11</v>
      </c>
      <c r="D158" s="36">
        <f t="shared" si="59"/>
        <v>391.81232994890172</v>
      </c>
      <c r="E158" s="36">
        <f t="shared" si="59"/>
        <v>9165</v>
      </c>
      <c r="F158" s="36">
        <f t="shared" si="59"/>
        <v>1216.4045391200477</v>
      </c>
      <c r="G158" s="36">
        <f t="shared" si="59"/>
        <v>0</v>
      </c>
      <c r="H158" s="36">
        <f t="shared" si="59"/>
        <v>0</v>
      </c>
      <c r="I158" s="36">
        <f t="shared" si="59"/>
        <v>0</v>
      </c>
      <c r="J158" s="68" t="e">
        <f t="shared" si="52"/>
        <v>#DIV/0!</v>
      </c>
    </row>
    <row r="159" spans="1:10" hidden="1" x14ac:dyDescent="0.35">
      <c r="A159" s="74">
        <v>3132</v>
      </c>
      <c r="B159" s="75" t="s">
        <v>165</v>
      </c>
      <c r="C159" s="38">
        <v>2952.11</v>
      </c>
      <c r="D159" s="38">
        <f>C159/7.5345</f>
        <v>391.81232994890172</v>
      </c>
      <c r="E159" s="42">
        <v>9165</v>
      </c>
      <c r="F159" s="38">
        <f>E159/7.5345</f>
        <v>1216.4045391200477</v>
      </c>
      <c r="G159" s="38">
        <v>0</v>
      </c>
      <c r="H159" s="42">
        <f>G159/7.5345</f>
        <v>0</v>
      </c>
      <c r="I159" s="42">
        <v>0</v>
      </c>
      <c r="J159" s="68" t="e">
        <f t="shared" si="52"/>
        <v>#DIV/0!</v>
      </c>
    </row>
    <row r="160" spans="1:10" hidden="1" x14ac:dyDescent="0.35">
      <c r="A160" s="86">
        <v>32</v>
      </c>
      <c r="B160" s="87" t="s">
        <v>65</v>
      </c>
      <c r="C160" s="71">
        <f t="shared" ref="C160:I160" si="60">C161</f>
        <v>1520.81</v>
      </c>
      <c r="D160" s="71">
        <f t="shared" si="60"/>
        <v>201.84617426504744</v>
      </c>
      <c r="E160" s="71">
        <f t="shared" si="60"/>
        <v>5175</v>
      </c>
      <c r="F160" s="71">
        <f t="shared" si="60"/>
        <v>686.84053354568971</v>
      </c>
      <c r="G160" s="71">
        <f t="shared" si="60"/>
        <v>0</v>
      </c>
      <c r="H160" s="71">
        <f t="shared" si="60"/>
        <v>0</v>
      </c>
      <c r="I160" s="71">
        <f t="shared" si="60"/>
        <v>0</v>
      </c>
      <c r="J160" s="68" t="e">
        <f t="shared" si="52"/>
        <v>#DIV/0!</v>
      </c>
    </row>
    <row r="161" spans="1:10" hidden="1" x14ac:dyDescent="0.35">
      <c r="A161" s="88">
        <v>321</v>
      </c>
      <c r="B161" s="89" t="s">
        <v>122</v>
      </c>
      <c r="C161" s="36">
        <f t="shared" ref="C161:I161" si="61">SUM(C162:C163)</f>
        <v>1520.81</v>
      </c>
      <c r="D161" s="36">
        <f t="shared" si="61"/>
        <v>201.84617426504744</v>
      </c>
      <c r="E161" s="36">
        <f t="shared" si="61"/>
        <v>5175</v>
      </c>
      <c r="F161" s="36">
        <f t="shared" si="61"/>
        <v>686.84053354568971</v>
      </c>
      <c r="G161" s="36">
        <f t="shared" si="61"/>
        <v>0</v>
      </c>
      <c r="H161" s="36">
        <f t="shared" si="61"/>
        <v>0</v>
      </c>
      <c r="I161" s="36">
        <f t="shared" si="61"/>
        <v>0</v>
      </c>
      <c r="J161" s="68" t="e">
        <f t="shared" si="52"/>
        <v>#DIV/0!</v>
      </c>
    </row>
    <row r="162" spans="1:10" hidden="1" x14ac:dyDescent="0.35">
      <c r="A162" s="74">
        <v>3211</v>
      </c>
      <c r="B162" s="75" t="s">
        <v>123</v>
      </c>
      <c r="C162" s="38">
        <v>30</v>
      </c>
      <c r="D162" s="38">
        <f>C162/7.5345</f>
        <v>3.9816842524387814</v>
      </c>
      <c r="E162" s="42">
        <v>300</v>
      </c>
      <c r="F162" s="38">
        <f>E162/7.5345</f>
        <v>39.816842524387816</v>
      </c>
      <c r="G162" s="38">
        <v>0</v>
      </c>
      <c r="H162" s="42">
        <f>G162/7.5345</f>
        <v>0</v>
      </c>
      <c r="I162" s="42">
        <v>0</v>
      </c>
      <c r="J162" s="68" t="e">
        <f t="shared" si="52"/>
        <v>#DIV/0!</v>
      </c>
    </row>
    <row r="163" spans="1:10" hidden="1" x14ac:dyDescent="0.35">
      <c r="A163" s="74">
        <v>3212</v>
      </c>
      <c r="B163" s="75" t="s">
        <v>166</v>
      </c>
      <c r="C163" s="38">
        <v>1490.81</v>
      </c>
      <c r="D163" s="38">
        <f>C163/7.5345</f>
        <v>197.86449001260866</v>
      </c>
      <c r="E163" s="42">
        <v>4875</v>
      </c>
      <c r="F163" s="38">
        <f>E163/7.5345</f>
        <v>647.02369102130194</v>
      </c>
      <c r="G163" s="38">
        <v>0</v>
      </c>
      <c r="H163" s="42">
        <f>G163/7.5345</f>
        <v>0</v>
      </c>
      <c r="I163" s="42">
        <v>0</v>
      </c>
      <c r="J163" s="68" t="e">
        <f t="shared" si="52"/>
        <v>#DIV/0!</v>
      </c>
    </row>
    <row r="164" spans="1:10" hidden="1" x14ac:dyDescent="0.35">
      <c r="A164" s="82" t="s">
        <v>58</v>
      </c>
      <c r="B164" s="83" t="s">
        <v>59</v>
      </c>
      <c r="C164" s="63">
        <f t="shared" ref="C164:I164" si="62">C165</f>
        <v>136400.74</v>
      </c>
      <c r="D164" s="63">
        <f t="shared" si="62"/>
        <v>18103.489282633222</v>
      </c>
      <c r="E164" s="63">
        <f t="shared" si="62"/>
        <v>412760</v>
      </c>
      <c r="F164" s="63">
        <f t="shared" si="62"/>
        <v>54782.666401221046</v>
      </c>
      <c r="G164" s="63">
        <f t="shared" si="62"/>
        <v>0</v>
      </c>
      <c r="H164" s="63">
        <f t="shared" si="62"/>
        <v>0</v>
      </c>
      <c r="I164" s="63">
        <f t="shared" si="62"/>
        <v>0</v>
      </c>
      <c r="J164" s="64" t="e">
        <f t="shared" si="52"/>
        <v>#DIV/0!</v>
      </c>
    </row>
    <row r="165" spans="1:10" hidden="1" x14ac:dyDescent="0.35">
      <c r="A165" s="65">
        <v>3</v>
      </c>
      <c r="B165" s="66" t="s">
        <v>107</v>
      </c>
      <c r="C165" s="67">
        <f t="shared" ref="C165:I165" si="63">C166+C173</f>
        <v>136400.74</v>
      </c>
      <c r="D165" s="67">
        <f t="shared" si="63"/>
        <v>18103.489282633222</v>
      </c>
      <c r="E165" s="67">
        <f t="shared" si="63"/>
        <v>412760</v>
      </c>
      <c r="F165" s="67">
        <f t="shared" si="63"/>
        <v>54782.666401221046</v>
      </c>
      <c r="G165" s="67">
        <f t="shared" si="63"/>
        <v>0</v>
      </c>
      <c r="H165" s="67">
        <f t="shared" si="63"/>
        <v>0</v>
      </c>
      <c r="I165" s="67">
        <f t="shared" si="63"/>
        <v>0</v>
      </c>
      <c r="J165" s="68" t="e">
        <f t="shared" si="52"/>
        <v>#DIV/0!</v>
      </c>
    </row>
    <row r="166" spans="1:10" hidden="1" x14ac:dyDescent="0.35">
      <c r="A166" s="86">
        <v>31</v>
      </c>
      <c r="B166" s="87" t="s">
        <v>64</v>
      </c>
      <c r="C166" s="71">
        <f t="shared" ref="C166:I166" si="64">C167+C169+C171</f>
        <v>127782.82999999999</v>
      </c>
      <c r="D166" s="71">
        <f t="shared" si="64"/>
        <v>16959.69606476873</v>
      </c>
      <c r="E166" s="71">
        <f t="shared" si="64"/>
        <v>383435</v>
      </c>
      <c r="F166" s="71">
        <f t="shared" si="64"/>
        <v>50890.57004446214</v>
      </c>
      <c r="G166" s="71">
        <f t="shared" si="64"/>
        <v>0</v>
      </c>
      <c r="H166" s="71">
        <f t="shared" si="64"/>
        <v>0</v>
      </c>
      <c r="I166" s="71">
        <f t="shared" si="64"/>
        <v>0</v>
      </c>
      <c r="J166" s="68" t="e">
        <f t="shared" si="52"/>
        <v>#DIV/0!</v>
      </c>
    </row>
    <row r="167" spans="1:10" hidden="1" x14ac:dyDescent="0.35">
      <c r="A167" s="88">
        <v>311</v>
      </c>
      <c r="B167" s="89" t="s">
        <v>161</v>
      </c>
      <c r="C167" s="36">
        <f t="shared" ref="C167:I167" si="65">C168</f>
        <v>101385.43</v>
      </c>
      <c r="D167" s="36">
        <f t="shared" si="65"/>
        <v>13456.15900192448</v>
      </c>
      <c r="E167" s="36">
        <f t="shared" si="65"/>
        <v>314500</v>
      </c>
      <c r="F167" s="36">
        <f t="shared" si="65"/>
        <v>41741.323246399894</v>
      </c>
      <c r="G167" s="36">
        <f t="shared" si="65"/>
        <v>0</v>
      </c>
      <c r="H167" s="36">
        <f t="shared" si="65"/>
        <v>0</v>
      </c>
      <c r="I167" s="36">
        <f t="shared" si="65"/>
        <v>0</v>
      </c>
      <c r="J167" s="68" t="e">
        <f t="shared" si="52"/>
        <v>#DIV/0!</v>
      </c>
    </row>
    <row r="168" spans="1:10" hidden="1" x14ac:dyDescent="0.35">
      <c r="A168" s="74">
        <v>3111</v>
      </c>
      <c r="B168" s="75" t="s">
        <v>162</v>
      </c>
      <c r="C168" s="38">
        <v>101385.43</v>
      </c>
      <c r="D168" s="38">
        <f>C168/7.5345</f>
        <v>13456.15900192448</v>
      </c>
      <c r="E168" s="42">
        <v>314500</v>
      </c>
      <c r="F168" s="38">
        <f>E168/7.5345</f>
        <v>41741.323246399894</v>
      </c>
      <c r="G168" s="38">
        <v>0</v>
      </c>
      <c r="H168" s="42">
        <f>G168/7.5345</f>
        <v>0</v>
      </c>
      <c r="I168" s="42">
        <v>0</v>
      </c>
      <c r="J168" s="68" t="e">
        <f t="shared" si="52"/>
        <v>#DIV/0!</v>
      </c>
    </row>
    <row r="169" spans="1:10" hidden="1" x14ac:dyDescent="0.35">
      <c r="A169" s="88">
        <v>312</v>
      </c>
      <c r="B169" s="89" t="s">
        <v>163</v>
      </c>
      <c r="C169" s="36">
        <f t="shared" ref="C169:I169" si="66">C170</f>
        <v>9668.75</v>
      </c>
      <c r="D169" s="36">
        <f t="shared" si="66"/>
        <v>1283.2636538589156</v>
      </c>
      <c r="E169" s="36">
        <f t="shared" si="66"/>
        <v>17000</v>
      </c>
      <c r="F169" s="36">
        <f t="shared" si="66"/>
        <v>2256.2877430486428</v>
      </c>
      <c r="G169" s="36">
        <f t="shared" si="66"/>
        <v>0</v>
      </c>
      <c r="H169" s="36">
        <f t="shared" si="66"/>
        <v>0</v>
      </c>
      <c r="I169" s="36">
        <f t="shared" si="66"/>
        <v>0</v>
      </c>
      <c r="J169" s="68" t="e">
        <f t="shared" si="52"/>
        <v>#DIV/0!</v>
      </c>
    </row>
    <row r="170" spans="1:10" hidden="1" x14ac:dyDescent="0.35">
      <c r="A170" s="74">
        <v>3121</v>
      </c>
      <c r="B170" s="75" t="s">
        <v>163</v>
      </c>
      <c r="C170" s="38">
        <v>9668.75</v>
      </c>
      <c r="D170" s="38">
        <f>C170/7.5345</f>
        <v>1283.2636538589156</v>
      </c>
      <c r="E170" s="42">
        <v>17000</v>
      </c>
      <c r="F170" s="38">
        <f>E170/7.5345</f>
        <v>2256.2877430486428</v>
      </c>
      <c r="G170" s="38">
        <v>0</v>
      </c>
      <c r="H170" s="42">
        <f>G170/7.5345</f>
        <v>0</v>
      </c>
      <c r="I170" s="42">
        <v>0</v>
      </c>
      <c r="J170" s="68" t="e">
        <f t="shared" si="52"/>
        <v>#DIV/0!</v>
      </c>
    </row>
    <row r="171" spans="1:10" hidden="1" x14ac:dyDescent="0.35">
      <c r="A171" s="88">
        <v>313</v>
      </c>
      <c r="B171" s="89" t="s">
        <v>164</v>
      </c>
      <c r="C171" s="36">
        <f t="shared" ref="C171:I171" si="67">C172</f>
        <v>16728.650000000001</v>
      </c>
      <c r="D171" s="36">
        <f t="shared" si="67"/>
        <v>2220.2734089853343</v>
      </c>
      <c r="E171" s="36">
        <f t="shared" si="67"/>
        <v>51935</v>
      </c>
      <c r="F171" s="36">
        <f t="shared" si="67"/>
        <v>6892.9590550136036</v>
      </c>
      <c r="G171" s="36">
        <f t="shared" si="67"/>
        <v>0</v>
      </c>
      <c r="H171" s="36">
        <f t="shared" si="67"/>
        <v>0</v>
      </c>
      <c r="I171" s="36">
        <f t="shared" si="67"/>
        <v>0</v>
      </c>
      <c r="J171" s="68" t="e">
        <f t="shared" si="52"/>
        <v>#DIV/0!</v>
      </c>
    </row>
    <row r="172" spans="1:10" hidden="1" x14ac:dyDescent="0.35">
      <c r="A172" s="74">
        <v>3132</v>
      </c>
      <c r="B172" s="75" t="s">
        <v>165</v>
      </c>
      <c r="C172" s="38">
        <v>16728.650000000001</v>
      </c>
      <c r="D172" s="38">
        <f>C172/7.5345</f>
        <v>2220.2734089853343</v>
      </c>
      <c r="E172" s="42">
        <v>51935</v>
      </c>
      <c r="F172" s="38">
        <f>E172/7.5345</f>
        <v>6892.9590550136036</v>
      </c>
      <c r="G172" s="38">
        <v>0</v>
      </c>
      <c r="H172" s="42">
        <f>G172/7.5345</f>
        <v>0</v>
      </c>
      <c r="I172" s="42">
        <v>0</v>
      </c>
      <c r="J172" s="68" t="e">
        <f t="shared" si="52"/>
        <v>#DIV/0!</v>
      </c>
    </row>
    <row r="173" spans="1:10" hidden="1" x14ac:dyDescent="0.35">
      <c r="A173" s="86">
        <v>32</v>
      </c>
      <c r="B173" s="87" t="s">
        <v>65</v>
      </c>
      <c r="C173" s="71">
        <f t="shared" ref="C173:I173" si="68">C174</f>
        <v>8617.91</v>
      </c>
      <c r="D173" s="71">
        <f t="shared" si="68"/>
        <v>1143.7932178644899</v>
      </c>
      <c r="E173" s="71">
        <f t="shared" si="68"/>
        <v>29325</v>
      </c>
      <c r="F173" s="71">
        <f t="shared" si="68"/>
        <v>3892.0963567589088</v>
      </c>
      <c r="G173" s="71">
        <f t="shared" si="68"/>
        <v>0</v>
      </c>
      <c r="H173" s="71">
        <f t="shared" si="68"/>
        <v>0</v>
      </c>
      <c r="I173" s="71">
        <f t="shared" si="68"/>
        <v>0</v>
      </c>
      <c r="J173" s="68" t="e">
        <f t="shared" si="52"/>
        <v>#DIV/0!</v>
      </c>
    </row>
    <row r="174" spans="1:10" hidden="1" x14ac:dyDescent="0.35">
      <c r="A174" s="88">
        <v>321</v>
      </c>
      <c r="B174" s="89" t="s">
        <v>122</v>
      </c>
      <c r="C174" s="36">
        <f t="shared" ref="C174:I174" si="69">SUM(C175:C176)</f>
        <v>8617.91</v>
      </c>
      <c r="D174" s="36">
        <f t="shared" si="69"/>
        <v>1143.7932178644899</v>
      </c>
      <c r="E174" s="36">
        <f t="shared" si="69"/>
        <v>29325</v>
      </c>
      <c r="F174" s="36">
        <f t="shared" si="69"/>
        <v>3892.0963567589088</v>
      </c>
      <c r="G174" s="36">
        <f t="shared" si="69"/>
        <v>0</v>
      </c>
      <c r="H174" s="36">
        <f t="shared" si="69"/>
        <v>0</v>
      </c>
      <c r="I174" s="36">
        <f t="shared" si="69"/>
        <v>0</v>
      </c>
      <c r="J174" s="68" t="e">
        <f t="shared" si="52"/>
        <v>#DIV/0!</v>
      </c>
    </row>
    <row r="175" spans="1:10" hidden="1" x14ac:dyDescent="0.35">
      <c r="A175" s="74">
        <v>3211</v>
      </c>
      <c r="B175" s="75" t="s">
        <v>123</v>
      </c>
      <c r="C175" s="38">
        <v>170</v>
      </c>
      <c r="D175" s="38">
        <f>C175/7.5345</f>
        <v>22.562877430486427</v>
      </c>
      <c r="E175" s="42">
        <v>1700</v>
      </c>
      <c r="F175" s="38">
        <f>E175/7.5345</f>
        <v>225.62877430486427</v>
      </c>
      <c r="G175" s="38">
        <v>0</v>
      </c>
      <c r="H175" s="42">
        <f>G175/7.5345</f>
        <v>0</v>
      </c>
      <c r="I175" s="42">
        <v>0</v>
      </c>
      <c r="J175" s="68" t="e">
        <f t="shared" si="52"/>
        <v>#DIV/0!</v>
      </c>
    </row>
    <row r="176" spans="1:10" hidden="1" x14ac:dyDescent="0.35">
      <c r="A176" s="74">
        <v>3212</v>
      </c>
      <c r="B176" s="75" t="s">
        <v>166</v>
      </c>
      <c r="C176" s="38">
        <v>8447.91</v>
      </c>
      <c r="D176" s="38">
        <f>C176/7.5345</f>
        <v>1121.2303404340034</v>
      </c>
      <c r="E176" s="42">
        <v>27625</v>
      </c>
      <c r="F176" s="38">
        <f>E176/7.5345</f>
        <v>3666.4675824540445</v>
      </c>
      <c r="G176" s="38">
        <v>0</v>
      </c>
      <c r="H176" s="42">
        <f>G176/7.5345</f>
        <v>0</v>
      </c>
      <c r="I176" s="42">
        <v>0</v>
      </c>
      <c r="J176" s="68" t="e">
        <f t="shared" si="52"/>
        <v>#DIV/0!</v>
      </c>
    </row>
    <row r="177" spans="1:10" ht="55.5" customHeight="1" x14ac:dyDescent="0.35">
      <c r="A177" s="94" t="s">
        <v>293</v>
      </c>
      <c r="B177" s="94" t="s">
        <v>266</v>
      </c>
      <c r="C177" s="59" t="e">
        <f>C178+C193</f>
        <v>#REF!</v>
      </c>
      <c r="D177" s="59" t="e">
        <f>D178+D193</f>
        <v>#REF!</v>
      </c>
      <c r="E177" s="59" t="e">
        <f>E178+E193</f>
        <v>#REF!</v>
      </c>
      <c r="F177" s="59" t="e">
        <f>F178+F193</f>
        <v>#REF!</v>
      </c>
      <c r="G177" s="59" t="e">
        <f>G178+G193</f>
        <v>#REF!</v>
      </c>
      <c r="H177" s="59">
        <v>196360</v>
      </c>
      <c r="I177" s="59">
        <v>36502.93</v>
      </c>
      <c r="J177" s="226">
        <f t="shared" si="52"/>
        <v>18.589799348136076</v>
      </c>
    </row>
    <row r="178" spans="1:10" ht="15" customHeight="1" x14ac:dyDescent="0.35">
      <c r="A178" s="82" t="s">
        <v>56</v>
      </c>
      <c r="B178" s="92" t="s">
        <v>57</v>
      </c>
      <c r="C178" s="63">
        <f>C179</f>
        <v>0</v>
      </c>
      <c r="D178" s="63">
        <f>D179</f>
        <v>0</v>
      </c>
      <c r="E178" s="63">
        <f>E179</f>
        <v>0</v>
      </c>
      <c r="F178" s="63">
        <f>F179</f>
        <v>0</v>
      </c>
      <c r="G178" s="63">
        <f>G179</f>
        <v>63721.95</v>
      </c>
      <c r="H178" s="63">
        <v>51060</v>
      </c>
      <c r="I178" s="63">
        <v>9490.7999999999993</v>
      </c>
      <c r="J178" s="64">
        <f t="shared" si="52"/>
        <v>18.587544065804934</v>
      </c>
    </row>
    <row r="179" spans="1:10" x14ac:dyDescent="0.35">
      <c r="A179" s="65">
        <v>3</v>
      </c>
      <c r="B179" s="66" t="s">
        <v>107</v>
      </c>
      <c r="C179" s="67">
        <f t="shared" ref="C179:G179" si="70">C180+C187</f>
        <v>0</v>
      </c>
      <c r="D179" s="67">
        <f t="shared" si="70"/>
        <v>0</v>
      </c>
      <c r="E179" s="67">
        <f t="shared" si="70"/>
        <v>0</v>
      </c>
      <c r="F179" s="67">
        <f t="shared" si="70"/>
        <v>0</v>
      </c>
      <c r="G179" s="67">
        <f t="shared" si="70"/>
        <v>63721.95</v>
      </c>
      <c r="H179" s="67">
        <v>18500</v>
      </c>
      <c r="I179" s="67">
        <v>9490.7999999999993</v>
      </c>
      <c r="J179" s="120">
        <f t="shared" si="52"/>
        <v>51.301621621621621</v>
      </c>
    </row>
    <row r="180" spans="1:10" x14ac:dyDescent="0.35">
      <c r="A180" s="86">
        <v>31</v>
      </c>
      <c r="B180" s="87" t="s">
        <v>64</v>
      </c>
      <c r="C180" s="71">
        <f>C181+C183+C185</f>
        <v>0</v>
      </c>
      <c r="D180" s="71">
        <f>D181+D183+D185</f>
        <v>0</v>
      </c>
      <c r="E180" s="71">
        <f>E181+E183+E185</f>
        <v>0</v>
      </c>
      <c r="F180" s="71">
        <f>F181+F183+F185</f>
        <v>0</v>
      </c>
      <c r="G180" s="71">
        <f>G181+G183+G185</f>
        <v>59043.75</v>
      </c>
      <c r="H180" s="71">
        <v>48590</v>
      </c>
      <c r="I180" s="71">
        <v>8942.02</v>
      </c>
      <c r="J180" s="127">
        <f t="shared" ref="J180:J189" si="71">I180/H180*100</f>
        <v>18.403004733484256</v>
      </c>
    </row>
    <row r="181" spans="1:10" x14ac:dyDescent="0.35">
      <c r="A181" s="88">
        <v>311</v>
      </c>
      <c r="B181" s="89" t="s">
        <v>161</v>
      </c>
      <c r="C181" s="36">
        <f t="shared" ref="C181:I181" si="72">C182</f>
        <v>0</v>
      </c>
      <c r="D181" s="36">
        <f t="shared" si="72"/>
        <v>0</v>
      </c>
      <c r="E181" s="36">
        <f t="shared" si="72"/>
        <v>0</v>
      </c>
      <c r="F181" s="36">
        <f t="shared" si="72"/>
        <v>0</v>
      </c>
      <c r="G181" s="36">
        <f t="shared" si="72"/>
        <v>48750</v>
      </c>
      <c r="H181" s="36">
        <f>H182</f>
        <v>39470</v>
      </c>
      <c r="I181" s="36">
        <f t="shared" si="72"/>
        <v>7681.58</v>
      </c>
      <c r="J181" s="68">
        <f t="shared" si="71"/>
        <v>19.461819103116291</v>
      </c>
    </row>
    <row r="182" spans="1:10" x14ac:dyDescent="0.35">
      <c r="A182" s="74">
        <v>3111</v>
      </c>
      <c r="B182" s="75" t="s">
        <v>162</v>
      </c>
      <c r="C182" s="38">
        <v>0</v>
      </c>
      <c r="D182" s="38">
        <f>C182/7.5345</f>
        <v>0</v>
      </c>
      <c r="E182" s="42">
        <v>0</v>
      </c>
      <c r="F182" s="38">
        <f>E182/7.5345</f>
        <v>0</v>
      </c>
      <c r="G182" s="38">
        <v>48750</v>
      </c>
      <c r="H182" s="42">
        <v>39470</v>
      </c>
      <c r="I182" s="42">
        <v>7681.58</v>
      </c>
      <c r="J182" s="68">
        <f t="shared" si="71"/>
        <v>19.461819103116291</v>
      </c>
    </row>
    <row r="183" spans="1:10" x14ac:dyDescent="0.35">
      <c r="A183" s="88">
        <v>312</v>
      </c>
      <c r="B183" s="89" t="s">
        <v>163</v>
      </c>
      <c r="C183" s="36">
        <f t="shared" ref="C183:I183" si="73">C184</f>
        <v>0</v>
      </c>
      <c r="D183" s="36">
        <f t="shared" si="73"/>
        <v>0</v>
      </c>
      <c r="E183" s="36">
        <f t="shared" si="73"/>
        <v>0</v>
      </c>
      <c r="F183" s="36">
        <f t="shared" si="73"/>
        <v>0</v>
      </c>
      <c r="G183" s="36">
        <f t="shared" si="73"/>
        <v>2250</v>
      </c>
      <c r="H183" s="36">
        <f t="shared" si="73"/>
        <v>2580</v>
      </c>
      <c r="I183" s="36">
        <f t="shared" si="73"/>
        <v>494</v>
      </c>
      <c r="J183" s="68">
        <f t="shared" si="71"/>
        <v>19.147286821705425</v>
      </c>
    </row>
    <row r="184" spans="1:10" x14ac:dyDescent="0.35">
      <c r="A184" s="74">
        <v>3121</v>
      </c>
      <c r="B184" s="75" t="s">
        <v>163</v>
      </c>
      <c r="C184" s="38">
        <v>0</v>
      </c>
      <c r="D184" s="38">
        <f>C184/7.5345</f>
        <v>0</v>
      </c>
      <c r="E184" s="42">
        <v>0</v>
      </c>
      <c r="F184" s="38">
        <f>E184/7.5345</f>
        <v>0</v>
      </c>
      <c r="G184" s="38">
        <v>2250</v>
      </c>
      <c r="H184" s="42">
        <v>2580</v>
      </c>
      <c r="I184" s="42">
        <v>494</v>
      </c>
      <c r="J184" s="68">
        <f t="shared" si="71"/>
        <v>19.147286821705425</v>
      </c>
    </row>
    <row r="185" spans="1:10" x14ac:dyDescent="0.35">
      <c r="A185" s="88">
        <v>313</v>
      </c>
      <c r="B185" s="89" t="s">
        <v>164</v>
      </c>
      <c r="C185" s="36">
        <f>C186</f>
        <v>0</v>
      </c>
      <c r="D185" s="36">
        <f>D186</f>
        <v>0</v>
      </c>
      <c r="E185" s="36">
        <f>E186</f>
        <v>0</v>
      </c>
      <c r="F185" s="36">
        <f>F186</f>
        <v>0</v>
      </c>
      <c r="G185" s="36">
        <f>G186</f>
        <v>8043.75</v>
      </c>
      <c r="H185" s="36">
        <v>6530</v>
      </c>
      <c r="I185" s="36">
        <v>766.44</v>
      </c>
      <c r="J185" s="68">
        <f t="shared" si="71"/>
        <v>11.737212863705974</v>
      </c>
    </row>
    <row r="186" spans="1:10" x14ac:dyDescent="0.35">
      <c r="A186" s="74">
        <v>3132</v>
      </c>
      <c r="B186" s="75" t="s">
        <v>165</v>
      </c>
      <c r="C186" s="38">
        <v>0</v>
      </c>
      <c r="D186" s="38">
        <f>C186/7.5345</f>
        <v>0</v>
      </c>
      <c r="E186" s="42">
        <v>0</v>
      </c>
      <c r="F186" s="38">
        <f>E186/7.5345</f>
        <v>0</v>
      </c>
      <c r="G186" s="38">
        <v>8043.75</v>
      </c>
      <c r="H186" s="42">
        <v>6530</v>
      </c>
      <c r="I186" s="42">
        <v>766.44</v>
      </c>
      <c r="J186" s="68">
        <f t="shared" si="71"/>
        <v>11.737212863705974</v>
      </c>
    </row>
    <row r="187" spans="1:10" x14ac:dyDescent="0.35">
      <c r="A187" s="86">
        <v>32</v>
      </c>
      <c r="B187" s="87" t="s">
        <v>65</v>
      </c>
      <c r="C187" s="71">
        <f t="shared" ref="C187:G187" si="74">C188</f>
        <v>0</v>
      </c>
      <c r="D187" s="71">
        <f t="shared" si="74"/>
        <v>0</v>
      </c>
      <c r="E187" s="71">
        <f t="shared" si="74"/>
        <v>0</v>
      </c>
      <c r="F187" s="71">
        <f t="shared" si="74"/>
        <v>0</v>
      </c>
      <c r="G187" s="71">
        <f t="shared" si="74"/>
        <v>4678.2</v>
      </c>
      <c r="H187" s="71">
        <v>2480</v>
      </c>
      <c r="I187" s="71">
        <v>548.78</v>
      </c>
      <c r="J187" s="127">
        <f t="shared" si="71"/>
        <v>22.128225806451614</v>
      </c>
    </row>
    <row r="188" spans="1:10" x14ac:dyDescent="0.35">
      <c r="A188" s="88">
        <v>321</v>
      </c>
      <c r="B188" s="89" t="s">
        <v>122</v>
      </c>
      <c r="C188" s="36">
        <f t="shared" ref="C188:G188" si="75">SUM(C189:C191)</f>
        <v>0</v>
      </c>
      <c r="D188" s="36">
        <f t="shared" si="75"/>
        <v>0</v>
      </c>
      <c r="E188" s="36">
        <f t="shared" si="75"/>
        <v>0</v>
      </c>
      <c r="F188" s="36">
        <f t="shared" si="75"/>
        <v>0</v>
      </c>
      <c r="G188" s="36">
        <f t="shared" si="75"/>
        <v>4678.2</v>
      </c>
      <c r="H188" s="36">
        <v>2190</v>
      </c>
      <c r="I188" s="36">
        <v>548.78</v>
      </c>
      <c r="J188" s="68">
        <f t="shared" si="71"/>
        <v>25.058447488584473</v>
      </c>
    </row>
    <row r="189" spans="1:10" x14ac:dyDescent="0.35">
      <c r="A189" s="74">
        <v>3211</v>
      </c>
      <c r="B189" s="75" t="s">
        <v>123</v>
      </c>
      <c r="C189" s="38">
        <v>0</v>
      </c>
      <c r="D189" s="38">
        <f>C189/7.5345</f>
        <v>0</v>
      </c>
      <c r="E189" s="42">
        <v>0</v>
      </c>
      <c r="F189" s="38">
        <f>E189/7.5345</f>
        <v>0</v>
      </c>
      <c r="G189" s="38">
        <v>150</v>
      </c>
      <c r="H189" s="42">
        <v>180</v>
      </c>
      <c r="I189" s="42">
        <v>46.8</v>
      </c>
      <c r="J189" s="68">
        <f t="shared" si="71"/>
        <v>26</v>
      </c>
    </row>
    <row r="190" spans="1:10" x14ac:dyDescent="0.35">
      <c r="A190" s="74">
        <v>3213</v>
      </c>
      <c r="B190" s="75" t="s">
        <v>220</v>
      </c>
      <c r="C190" s="38"/>
      <c r="D190" s="38"/>
      <c r="E190" s="42"/>
      <c r="F190" s="38"/>
      <c r="G190" s="38"/>
      <c r="H190" s="42">
        <v>290</v>
      </c>
      <c r="I190" s="42">
        <v>0</v>
      </c>
      <c r="J190" s="68">
        <v>0</v>
      </c>
    </row>
    <row r="191" spans="1:10" x14ac:dyDescent="0.35">
      <c r="A191" s="74">
        <v>3212</v>
      </c>
      <c r="B191" s="75" t="s">
        <v>166</v>
      </c>
      <c r="C191" s="38">
        <v>0</v>
      </c>
      <c r="D191" s="38">
        <f>C191/7.5345</f>
        <v>0</v>
      </c>
      <c r="E191" s="42">
        <v>0</v>
      </c>
      <c r="F191" s="38">
        <f>E191/7.5345</f>
        <v>0</v>
      </c>
      <c r="G191" s="38">
        <v>4528.2</v>
      </c>
      <c r="H191" s="42">
        <v>1720</v>
      </c>
      <c r="I191" s="42">
        <v>501.98</v>
      </c>
      <c r="J191" s="68">
        <f t="shared" ref="J191:J219" si="76">I191/H191*100</f>
        <v>29.184883720930234</v>
      </c>
    </row>
    <row r="192" spans="1:10" x14ac:dyDescent="0.35">
      <c r="A192" s="74">
        <v>3236</v>
      </c>
      <c r="B192" s="152" t="s">
        <v>135</v>
      </c>
      <c r="C192" s="38"/>
      <c r="D192" s="38"/>
      <c r="E192" s="38"/>
      <c r="F192" s="38"/>
      <c r="G192" s="38"/>
      <c r="H192" s="38">
        <v>290</v>
      </c>
      <c r="I192" s="38">
        <v>0</v>
      </c>
      <c r="J192" s="68">
        <f t="shared" si="76"/>
        <v>0</v>
      </c>
    </row>
    <row r="193" spans="1:10" x14ac:dyDescent="0.35">
      <c r="A193" s="82" t="s">
        <v>274</v>
      </c>
      <c r="B193" s="83" t="s">
        <v>59</v>
      </c>
      <c r="C193" s="63" t="e">
        <f t="shared" ref="C193:I193" si="77">C194</f>
        <v>#REF!</v>
      </c>
      <c r="D193" s="63" t="e">
        <f t="shared" si="77"/>
        <v>#REF!</v>
      </c>
      <c r="E193" s="63" t="e">
        <f t="shared" si="77"/>
        <v>#REF!</v>
      </c>
      <c r="F193" s="63" t="e">
        <f t="shared" si="77"/>
        <v>#REF!</v>
      </c>
      <c r="G193" s="63" t="e">
        <f t="shared" si="77"/>
        <v>#REF!</v>
      </c>
      <c r="H193" s="63">
        <f t="shared" si="77"/>
        <v>21820</v>
      </c>
      <c r="I193" s="63">
        <f t="shared" si="77"/>
        <v>4051.76</v>
      </c>
      <c r="J193" s="64">
        <f t="shared" si="76"/>
        <v>18.569019248395968</v>
      </c>
    </row>
    <row r="194" spans="1:10" x14ac:dyDescent="0.35">
      <c r="A194" s="65">
        <v>3</v>
      </c>
      <c r="B194" s="66" t="s">
        <v>107</v>
      </c>
      <c r="C194" s="67" t="e">
        <f t="shared" ref="C194:G194" si="78">C195+C202</f>
        <v>#REF!</v>
      </c>
      <c r="D194" s="67" t="e">
        <f t="shared" si="78"/>
        <v>#REF!</v>
      </c>
      <c r="E194" s="67" t="e">
        <f t="shared" si="78"/>
        <v>#REF!</v>
      </c>
      <c r="F194" s="67" t="e">
        <f t="shared" si="78"/>
        <v>#REF!</v>
      </c>
      <c r="G194" s="67" t="e">
        <f t="shared" si="78"/>
        <v>#REF!</v>
      </c>
      <c r="H194" s="67">
        <v>21820</v>
      </c>
      <c r="I194" s="67">
        <v>4051.76</v>
      </c>
      <c r="J194" s="120">
        <f t="shared" si="76"/>
        <v>18.569019248395968</v>
      </c>
    </row>
    <row r="195" spans="1:10" x14ac:dyDescent="0.35">
      <c r="A195" s="86">
        <v>31</v>
      </c>
      <c r="B195" s="87" t="s">
        <v>64</v>
      </c>
      <c r="C195" s="71">
        <f t="shared" ref="C195:G195" si="79">C196+C198+C200</f>
        <v>0</v>
      </c>
      <c r="D195" s="71">
        <f t="shared" si="79"/>
        <v>0</v>
      </c>
      <c r="E195" s="71">
        <f t="shared" si="79"/>
        <v>0</v>
      </c>
      <c r="F195" s="71">
        <f t="shared" si="79"/>
        <v>0</v>
      </c>
      <c r="G195" s="71">
        <f t="shared" si="79"/>
        <v>334581.25</v>
      </c>
      <c r="H195" s="71">
        <v>20740</v>
      </c>
      <c r="I195" s="71">
        <v>3817.58</v>
      </c>
      <c r="J195" s="127">
        <f t="shared" si="76"/>
        <v>18.406846673095465</v>
      </c>
    </row>
    <row r="196" spans="1:10" x14ac:dyDescent="0.35">
      <c r="A196" s="88">
        <v>311</v>
      </c>
      <c r="B196" s="89" t="s">
        <v>161</v>
      </c>
      <c r="C196" s="36">
        <f t="shared" ref="C196:I196" si="80">C197</f>
        <v>0</v>
      </c>
      <c r="D196" s="36">
        <f t="shared" si="80"/>
        <v>0</v>
      </c>
      <c r="E196" s="36">
        <f t="shared" si="80"/>
        <v>0</v>
      </c>
      <c r="F196" s="36">
        <f t="shared" si="80"/>
        <v>0</v>
      </c>
      <c r="G196" s="36">
        <f t="shared" si="80"/>
        <v>276250</v>
      </c>
      <c r="H196" s="36">
        <f t="shared" si="80"/>
        <v>16850</v>
      </c>
      <c r="I196" s="36">
        <f t="shared" si="80"/>
        <v>3279.47</v>
      </c>
      <c r="J196" s="68">
        <f t="shared" si="76"/>
        <v>19.462729970326407</v>
      </c>
    </row>
    <row r="197" spans="1:10" x14ac:dyDescent="0.35">
      <c r="A197" s="74">
        <v>3111</v>
      </c>
      <c r="B197" s="75" t="s">
        <v>162</v>
      </c>
      <c r="C197" s="38">
        <v>0</v>
      </c>
      <c r="D197" s="38">
        <f>C197/7.5345</f>
        <v>0</v>
      </c>
      <c r="E197" s="42">
        <v>0</v>
      </c>
      <c r="F197" s="38">
        <f>E197/7.5345</f>
        <v>0</v>
      </c>
      <c r="G197" s="38">
        <v>276250</v>
      </c>
      <c r="H197" s="42">
        <v>16850</v>
      </c>
      <c r="I197" s="42">
        <v>3279.47</v>
      </c>
      <c r="J197" s="68">
        <f t="shared" si="76"/>
        <v>19.462729970326407</v>
      </c>
    </row>
    <row r="198" spans="1:10" x14ac:dyDescent="0.35">
      <c r="A198" s="88">
        <v>312</v>
      </c>
      <c r="B198" s="89" t="s">
        <v>163</v>
      </c>
      <c r="C198" s="36">
        <f t="shared" ref="C198:I198" si="81">C199</f>
        <v>0</v>
      </c>
      <c r="D198" s="36">
        <f t="shared" si="81"/>
        <v>0</v>
      </c>
      <c r="E198" s="36">
        <f t="shared" si="81"/>
        <v>0</v>
      </c>
      <c r="F198" s="36">
        <f t="shared" si="81"/>
        <v>0</v>
      </c>
      <c r="G198" s="36">
        <f t="shared" si="81"/>
        <v>12750</v>
      </c>
      <c r="H198" s="36">
        <f t="shared" si="81"/>
        <v>1100</v>
      </c>
      <c r="I198" s="36">
        <f t="shared" si="81"/>
        <v>210.9</v>
      </c>
      <c r="J198" s="68">
        <f t="shared" si="76"/>
        <v>19.172727272727276</v>
      </c>
    </row>
    <row r="199" spans="1:10" x14ac:dyDescent="0.35">
      <c r="A199" s="74">
        <v>3121</v>
      </c>
      <c r="B199" s="75" t="s">
        <v>163</v>
      </c>
      <c r="C199" s="38">
        <v>0</v>
      </c>
      <c r="D199" s="38">
        <f>C199/7.5345</f>
        <v>0</v>
      </c>
      <c r="E199" s="42">
        <v>0</v>
      </c>
      <c r="F199" s="38">
        <f>E199/7.5345</f>
        <v>0</v>
      </c>
      <c r="G199" s="38">
        <v>12750</v>
      </c>
      <c r="H199" s="42">
        <v>1100</v>
      </c>
      <c r="I199" s="42">
        <v>210.9</v>
      </c>
      <c r="J199" s="68">
        <f t="shared" si="76"/>
        <v>19.172727272727276</v>
      </c>
    </row>
    <row r="200" spans="1:10" x14ac:dyDescent="0.35">
      <c r="A200" s="88">
        <v>313</v>
      </c>
      <c r="B200" s="89" t="s">
        <v>164</v>
      </c>
      <c r="C200" s="36">
        <f t="shared" ref="C200:I200" si="82">C201</f>
        <v>0</v>
      </c>
      <c r="D200" s="36">
        <f t="shared" si="82"/>
        <v>0</v>
      </c>
      <c r="E200" s="36">
        <f t="shared" si="82"/>
        <v>0</v>
      </c>
      <c r="F200" s="36">
        <f t="shared" si="82"/>
        <v>0</v>
      </c>
      <c r="G200" s="36">
        <f t="shared" si="82"/>
        <v>45581.25</v>
      </c>
      <c r="H200" s="36">
        <f t="shared" si="82"/>
        <v>2790</v>
      </c>
      <c r="I200" s="36">
        <f t="shared" si="82"/>
        <v>327.20999999999998</v>
      </c>
      <c r="J200" s="68">
        <f t="shared" si="76"/>
        <v>11.727956989247311</v>
      </c>
    </row>
    <row r="201" spans="1:10" x14ac:dyDescent="0.35">
      <c r="A201" s="74">
        <v>3132</v>
      </c>
      <c r="B201" s="75" t="s">
        <v>165</v>
      </c>
      <c r="C201" s="38">
        <v>0</v>
      </c>
      <c r="D201" s="38">
        <f>C201/7.5345</f>
        <v>0</v>
      </c>
      <c r="E201" s="42">
        <v>0</v>
      </c>
      <c r="F201" s="38">
        <f>E201/7.5345</f>
        <v>0</v>
      </c>
      <c r="G201" s="38">
        <v>45581.25</v>
      </c>
      <c r="H201" s="42">
        <v>2790</v>
      </c>
      <c r="I201" s="42">
        <v>327.20999999999998</v>
      </c>
      <c r="J201" s="68">
        <f t="shared" si="76"/>
        <v>11.727956989247311</v>
      </c>
    </row>
    <row r="202" spans="1:10" x14ac:dyDescent="0.35">
      <c r="A202" s="86">
        <v>32</v>
      </c>
      <c r="B202" s="87" t="s">
        <v>65</v>
      </c>
      <c r="C202" s="71" t="e">
        <f t="shared" ref="C202:I202" si="83">C203</f>
        <v>#REF!</v>
      </c>
      <c r="D202" s="71" t="e">
        <f t="shared" si="83"/>
        <v>#REF!</v>
      </c>
      <c r="E202" s="71" t="e">
        <f t="shared" si="83"/>
        <v>#REF!</v>
      </c>
      <c r="F202" s="71" t="e">
        <f t="shared" si="83"/>
        <v>#REF!</v>
      </c>
      <c r="G202" s="71" t="e">
        <f t="shared" si="83"/>
        <v>#REF!</v>
      </c>
      <c r="H202" s="71">
        <v>1080</v>
      </c>
      <c r="I202" s="71">
        <f t="shared" si="83"/>
        <v>234.18</v>
      </c>
      <c r="J202" s="127">
        <f t="shared" si="76"/>
        <v>21.683333333333334</v>
      </c>
    </row>
    <row r="203" spans="1:10" x14ac:dyDescent="0.35">
      <c r="A203" s="88">
        <v>321</v>
      </c>
      <c r="B203" s="89" t="s">
        <v>122</v>
      </c>
      <c r="C203" s="36" t="e">
        <f>SUM(C204:C244)</f>
        <v>#REF!</v>
      </c>
      <c r="D203" s="36" t="e">
        <f>SUM(D204:D244)</f>
        <v>#REF!</v>
      </c>
      <c r="E203" s="36" t="e">
        <f>SUM(E204:E244)</f>
        <v>#REF!</v>
      </c>
      <c r="F203" s="36" t="e">
        <f>SUM(F204:F244)</f>
        <v>#REF!</v>
      </c>
      <c r="G203" s="36" t="e">
        <f>SUM(G204:G244)</f>
        <v>#REF!</v>
      </c>
      <c r="H203" s="36">
        <v>950</v>
      </c>
      <c r="I203" s="36">
        <v>234.18</v>
      </c>
      <c r="J203" s="68">
        <f t="shared" si="76"/>
        <v>24.650526315789474</v>
      </c>
    </row>
    <row r="204" spans="1:10" x14ac:dyDescent="0.35">
      <c r="A204" s="74">
        <v>3211</v>
      </c>
      <c r="B204" s="75" t="s">
        <v>123</v>
      </c>
      <c r="C204" s="38">
        <v>0</v>
      </c>
      <c r="D204" s="38">
        <f>C204/7.5345</f>
        <v>0</v>
      </c>
      <c r="E204" s="42">
        <v>0</v>
      </c>
      <c r="F204" s="38">
        <f>E204/7.5345</f>
        <v>0</v>
      </c>
      <c r="G204" s="38">
        <v>850</v>
      </c>
      <c r="H204" s="42">
        <v>80</v>
      </c>
      <c r="I204" s="42">
        <v>19.98</v>
      </c>
      <c r="J204" s="68">
        <f t="shared" si="76"/>
        <v>24.975000000000001</v>
      </c>
    </row>
    <row r="205" spans="1:10" x14ac:dyDescent="0.35">
      <c r="A205" s="74">
        <v>3213</v>
      </c>
      <c r="B205" s="75" t="s">
        <v>220</v>
      </c>
      <c r="C205" s="38"/>
      <c r="D205" s="38"/>
      <c r="E205" s="42"/>
      <c r="F205" s="38"/>
      <c r="G205" s="38"/>
      <c r="H205" s="42">
        <v>130</v>
      </c>
      <c r="I205" s="42">
        <v>0</v>
      </c>
      <c r="J205" s="68">
        <f t="shared" si="76"/>
        <v>0</v>
      </c>
    </row>
    <row r="206" spans="1:10" x14ac:dyDescent="0.35">
      <c r="A206" s="74">
        <v>3212</v>
      </c>
      <c r="B206" s="75" t="s">
        <v>260</v>
      </c>
      <c r="C206" s="38"/>
      <c r="D206" s="38"/>
      <c r="E206" s="42"/>
      <c r="F206" s="38"/>
      <c r="G206" s="38"/>
      <c r="H206" s="42">
        <v>740</v>
      </c>
      <c r="I206" s="42">
        <v>214.2</v>
      </c>
      <c r="J206" s="68">
        <f t="shared" si="76"/>
        <v>28.945945945945944</v>
      </c>
    </row>
    <row r="207" spans="1:10" x14ac:dyDescent="0.35">
      <c r="A207" s="74">
        <v>3236</v>
      </c>
      <c r="B207" s="75" t="s">
        <v>135</v>
      </c>
      <c r="C207" s="38"/>
      <c r="D207" s="38"/>
      <c r="E207" s="42"/>
      <c r="F207" s="38"/>
      <c r="G207" s="38"/>
      <c r="H207" s="42">
        <v>130</v>
      </c>
      <c r="I207" s="42">
        <v>0</v>
      </c>
      <c r="J207" s="68">
        <f t="shared" si="76"/>
        <v>0</v>
      </c>
    </row>
    <row r="208" spans="1:10" x14ac:dyDescent="0.35">
      <c r="A208" s="235" t="s">
        <v>273</v>
      </c>
      <c r="B208" s="236" t="s">
        <v>275</v>
      </c>
      <c r="C208" s="174"/>
      <c r="D208" s="174"/>
      <c r="E208" s="232"/>
      <c r="F208" s="174"/>
      <c r="G208" s="174"/>
      <c r="H208" s="124">
        <v>123480</v>
      </c>
      <c r="I208" s="124">
        <v>22960.37</v>
      </c>
      <c r="J208" s="125">
        <f t="shared" si="76"/>
        <v>18.594403952057011</v>
      </c>
    </row>
    <row r="209" spans="1:10" x14ac:dyDescent="0.35">
      <c r="A209" s="65">
        <v>3</v>
      </c>
      <c r="B209" s="66" t="s">
        <v>107</v>
      </c>
      <c r="C209" s="38"/>
      <c r="D209" s="38"/>
      <c r="E209" s="42"/>
      <c r="F209" s="38"/>
      <c r="G209" s="38"/>
      <c r="H209" s="121">
        <v>123480</v>
      </c>
      <c r="I209" s="121">
        <v>22960.37</v>
      </c>
      <c r="J209" s="120">
        <f t="shared" si="76"/>
        <v>18.594403952057011</v>
      </c>
    </row>
    <row r="210" spans="1:10" x14ac:dyDescent="0.35">
      <c r="A210" s="86">
        <v>31</v>
      </c>
      <c r="B210" s="87" t="s">
        <v>64</v>
      </c>
      <c r="C210" s="38"/>
      <c r="D210" s="38"/>
      <c r="E210" s="42"/>
      <c r="F210" s="38"/>
      <c r="G210" s="38"/>
      <c r="H210" s="126">
        <v>117500</v>
      </c>
      <c r="I210" s="126">
        <v>21632.87</v>
      </c>
      <c r="J210" s="127">
        <f t="shared" si="76"/>
        <v>18.410953191489359</v>
      </c>
    </row>
    <row r="211" spans="1:10" x14ac:dyDescent="0.35">
      <c r="A211" s="74">
        <v>3111</v>
      </c>
      <c r="B211" s="75" t="s">
        <v>162</v>
      </c>
      <c r="C211" s="38"/>
      <c r="D211" s="38"/>
      <c r="E211" s="42"/>
      <c r="F211" s="38"/>
      <c r="G211" s="38"/>
      <c r="H211" s="42">
        <v>95490</v>
      </c>
      <c r="I211" s="42">
        <v>17543.16</v>
      </c>
      <c r="J211" s="68">
        <f t="shared" si="76"/>
        <v>18.371724787935907</v>
      </c>
    </row>
    <row r="212" spans="1:10" x14ac:dyDescent="0.35">
      <c r="A212" s="74">
        <v>3121</v>
      </c>
      <c r="B212" s="75" t="s">
        <v>163</v>
      </c>
      <c r="C212" s="38"/>
      <c r="D212" s="38"/>
      <c r="E212" s="42"/>
      <c r="F212" s="38"/>
      <c r="G212" s="38"/>
      <c r="H212" s="42">
        <v>6230</v>
      </c>
      <c r="I212" s="42">
        <v>1195.0999999999999</v>
      </c>
      <c r="J212" s="68">
        <f t="shared" si="76"/>
        <v>19.18298555377207</v>
      </c>
    </row>
    <row r="213" spans="1:10" x14ac:dyDescent="0.35">
      <c r="A213" s="74">
        <v>3132</v>
      </c>
      <c r="B213" s="75" t="s">
        <v>165</v>
      </c>
      <c r="C213" s="38"/>
      <c r="D213" s="38"/>
      <c r="E213" s="42"/>
      <c r="F213" s="38"/>
      <c r="G213" s="38"/>
      <c r="H213" s="42">
        <v>15780</v>
      </c>
      <c r="I213" s="42">
        <v>2894.61</v>
      </c>
      <c r="J213" s="68">
        <f t="shared" si="76"/>
        <v>18.343536121673004</v>
      </c>
    </row>
    <row r="214" spans="1:10" x14ac:dyDescent="0.35">
      <c r="A214" s="86">
        <v>32</v>
      </c>
      <c r="B214" s="87" t="s">
        <v>65</v>
      </c>
      <c r="C214" s="38"/>
      <c r="D214" s="38"/>
      <c r="E214" s="42"/>
      <c r="F214" s="38"/>
      <c r="G214" s="38"/>
      <c r="H214" s="126">
        <v>5980</v>
      </c>
      <c r="I214" s="126">
        <v>1327.5</v>
      </c>
      <c r="J214" s="127">
        <f t="shared" si="76"/>
        <v>22.198996655518393</v>
      </c>
    </row>
    <row r="215" spans="1:10" x14ac:dyDescent="0.35">
      <c r="A215" s="88">
        <v>321</v>
      </c>
      <c r="B215" s="89" t="s">
        <v>122</v>
      </c>
      <c r="C215" s="38"/>
      <c r="D215" s="38"/>
      <c r="E215" s="42"/>
      <c r="F215" s="38"/>
      <c r="G215" s="38"/>
      <c r="H215" s="107">
        <v>5280</v>
      </c>
      <c r="I215" s="107">
        <v>1327.5</v>
      </c>
      <c r="J215" s="68">
        <f t="shared" si="76"/>
        <v>25.142045454545453</v>
      </c>
    </row>
    <row r="216" spans="1:10" x14ac:dyDescent="0.35">
      <c r="A216" s="74">
        <v>3211</v>
      </c>
      <c r="B216" s="75" t="s">
        <v>123</v>
      </c>
      <c r="C216" s="38"/>
      <c r="D216" s="38"/>
      <c r="E216" s="42"/>
      <c r="F216" s="38"/>
      <c r="G216" s="38"/>
      <c r="H216" s="42">
        <v>420</v>
      </c>
      <c r="I216" s="42">
        <v>113.22</v>
      </c>
      <c r="J216" s="68">
        <f t="shared" si="76"/>
        <v>26.957142857142856</v>
      </c>
    </row>
    <row r="217" spans="1:10" x14ac:dyDescent="0.35">
      <c r="A217" s="74">
        <v>3212</v>
      </c>
      <c r="B217" s="75" t="s">
        <v>166</v>
      </c>
      <c r="C217" s="38"/>
      <c r="D217" s="38"/>
      <c r="E217" s="42"/>
      <c r="F217" s="38"/>
      <c r="G217" s="38"/>
      <c r="H217" s="42">
        <v>4160</v>
      </c>
      <c r="I217" s="42">
        <v>1214.28</v>
      </c>
      <c r="J217" s="68">
        <f t="shared" si="76"/>
        <v>29.189423076923077</v>
      </c>
    </row>
    <row r="218" spans="1:10" x14ac:dyDescent="0.35">
      <c r="A218" s="74">
        <v>3213</v>
      </c>
      <c r="B218" s="75" t="s">
        <v>124</v>
      </c>
      <c r="C218" s="38"/>
      <c r="D218" s="38"/>
      <c r="E218" s="42"/>
      <c r="F218" s="38"/>
      <c r="G218" s="38"/>
      <c r="H218" s="42">
        <v>700</v>
      </c>
      <c r="I218" s="42">
        <v>0</v>
      </c>
      <c r="J218" s="68">
        <f t="shared" si="76"/>
        <v>0</v>
      </c>
    </row>
    <row r="219" spans="1:10" x14ac:dyDescent="0.35">
      <c r="A219" s="74">
        <v>3236</v>
      </c>
      <c r="B219" s="75" t="s">
        <v>135</v>
      </c>
      <c r="C219" s="38"/>
      <c r="D219" s="38"/>
      <c r="E219" s="42"/>
      <c r="F219" s="38"/>
      <c r="G219" s="38"/>
      <c r="H219" s="42">
        <v>700</v>
      </c>
      <c r="I219" s="42">
        <v>0</v>
      </c>
      <c r="J219" s="68">
        <f t="shared" si="76"/>
        <v>0</v>
      </c>
    </row>
    <row r="220" spans="1:10" ht="26" x14ac:dyDescent="0.35">
      <c r="A220" s="94" t="s">
        <v>276</v>
      </c>
      <c r="B220" s="94" t="s">
        <v>277</v>
      </c>
      <c r="C220" s="59" t="e">
        <f>C221+#REF!</f>
        <v>#REF!</v>
      </c>
      <c r="D220" s="59" t="e">
        <f>D221+#REF!</f>
        <v>#REF!</v>
      </c>
      <c r="E220" s="59" t="e">
        <f>E221+#REF!</f>
        <v>#REF!</v>
      </c>
      <c r="F220" s="59" t="e">
        <f>F221+#REF!</f>
        <v>#REF!</v>
      </c>
      <c r="G220" s="59" t="e">
        <f>G221+#REF!</f>
        <v>#REF!</v>
      </c>
      <c r="H220" s="59">
        <v>0</v>
      </c>
      <c r="I220" s="59">
        <v>10301.84</v>
      </c>
      <c r="J220" s="226">
        <v>0</v>
      </c>
    </row>
    <row r="221" spans="1:10" x14ac:dyDescent="0.35">
      <c r="A221" s="82" t="s">
        <v>56</v>
      </c>
      <c r="B221" s="92" t="s">
        <v>57</v>
      </c>
      <c r="C221" s="38"/>
      <c r="D221" s="38"/>
      <c r="E221" s="42"/>
      <c r="F221" s="38"/>
      <c r="G221" s="38"/>
      <c r="H221" s="241">
        <v>0</v>
      </c>
      <c r="I221" s="124">
        <v>10301.84</v>
      </c>
      <c r="J221" s="242">
        <v>0</v>
      </c>
    </row>
    <row r="222" spans="1:10" x14ac:dyDescent="0.35">
      <c r="A222" s="65">
        <v>3</v>
      </c>
      <c r="B222" s="66" t="s">
        <v>107</v>
      </c>
      <c r="C222" s="38"/>
      <c r="D222" s="38"/>
      <c r="E222" s="42"/>
      <c r="F222" s="38"/>
      <c r="G222" s="38"/>
      <c r="H222" s="128">
        <v>0</v>
      </c>
      <c r="I222" s="121">
        <v>10301.84</v>
      </c>
      <c r="J222" s="243">
        <v>0</v>
      </c>
    </row>
    <row r="223" spans="1:10" x14ac:dyDescent="0.35">
      <c r="A223" s="86">
        <v>31</v>
      </c>
      <c r="B223" s="87" t="s">
        <v>64</v>
      </c>
      <c r="C223" s="38"/>
      <c r="D223" s="38"/>
      <c r="E223" s="42"/>
      <c r="F223" s="38"/>
      <c r="G223" s="38"/>
      <c r="H223" s="244">
        <v>0</v>
      </c>
      <c r="I223" s="126">
        <v>9628.7199999999993</v>
      </c>
      <c r="J223" s="239">
        <v>0</v>
      </c>
    </row>
    <row r="224" spans="1:10" x14ac:dyDescent="0.35">
      <c r="A224" s="88">
        <v>311</v>
      </c>
      <c r="B224" s="89" t="s">
        <v>161</v>
      </c>
      <c r="C224" s="38"/>
      <c r="D224" s="38"/>
      <c r="E224" s="42"/>
      <c r="F224" s="38"/>
      <c r="G224" s="38"/>
      <c r="H224" s="107">
        <v>0</v>
      </c>
      <c r="I224" s="107">
        <v>7926</v>
      </c>
      <c r="J224" s="240">
        <v>0</v>
      </c>
    </row>
    <row r="225" spans="1:10" x14ac:dyDescent="0.35">
      <c r="A225" s="74">
        <v>3111</v>
      </c>
      <c r="B225" s="75" t="s">
        <v>162</v>
      </c>
      <c r="C225" s="38"/>
      <c r="D225" s="38"/>
      <c r="E225" s="42"/>
      <c r="F225" s="38"/>
      <c r="G225" s="38"/>
      <c r="H225" s="42">
        <v>0</v>
      </c>
      <c r="I225" s="42">
        <v>7926</v>
      </c>
      <c r="J225" s="240">
        <v>0</v>
      </c>
    </row>
    <row r="226" spans="1:10" x14ac:dyDescent="0.35">
      <c r="A226" s="74">
        <v>3121</v>
      </c>
      <c r="B226" s="75" t="s">
        <v>163</v>
      </c>
      <c r="C226" s="38"/>
      <c r="D226" s="38"/>
      <c r="E226" s="42"/>
      <c r="F226" s="38"/>
      <c r="G226" s="38"/>
      <c r="H226" s="42">
        <v>0</v>
      </c>
      <c r="I226" s="42">
        <v>400</v>
      </c>
      <c r="J226" s="240">
        <v>0</v>
      </c>
    </row>
    <row r="227" spans="1:10" x14ac:dyDescent="0.35">
      <c r="A227" s="74">
        <v>3132</v>
      </c>
      <c r="B227" s="75" t="s">
        <v>278</v>
      </c>
      <c r="C227" s="38"/>
      <c r="D227" s="38"/>
      <c r="E227" s="42"/>
      <c r="F227" s="38"/>
      <c r="G227" s="38"/>
      <c r="H227" s="42">
        <v>0</v>
      </c>
      <c r="I227" s="42">
        <v>1302.72</v>
      </c>
      <c r="J227" s="240">
        <v>0</v>
      </c>
    </row>
    <row r="228" spans="1:10" x14ac:dyDescent="0.35">
      <c r="A228" s="86">
        <v>32</v>
      </c>
      <c r="B228" s="87" t="s">
        <v>65</v>
      </c>
      <c r="C228" s="38"/>
      <c r="D228" s="38"/>
      <c r="E228" s="42"/>
      <c r="F228" s="38"/>
      <c r="G228" s="38"/>
      <c r="H228" s="126"/>
      <c r="I228" s="126">
        <v>673.12</v>
      </c>
      <c r="J228" s="239">
        <v>0</v>
      </c>
    </row>
    <row r="229" spans="1:10" x14ac:dyDescent="0.35">
      <c r="A229" s="88">
        <v>321</v>
      </c>
      <c r="B229" s="89" t="s">
        <v>122</v>
      </c>
      <c r="C229" s="38"/>
      <c r="D229" s="38"/>
      <c r="E229" s="42"/>
      <c r="F229" s="38"/>
      <c r="G229" s="38"/>
      <c r="H229" s="107">
        <v>0</v>
      </c>
      <c r="I229" s="107">
        <v>673.12</v>
      </c>
      <c r="J229" s="240">
        <v>0</v>
      </c>
    </row>
    <row r="230" spans="1:10" x14ac:dyDescent="0.35">
      <c r="A230" s="74">
        <v>3211</v>
      </c>
      <c r="B230" s="75" t="s">
        <v>123</v>
      </c>
      <c r="C230" s="38"/>
      <c r="D230" s="38"/>
      <c r="E230" s="42"/>
      <c r="F230" s="38"/>
      <c r="G230" s="38"/>
      <c r="H230" s="42">
        <v>0</v>
      </c>
      <c r="I230" s="42">
        <v>0</v>
      </c>
      <c r="J230" s="240">
        <v>0</v>
      </c>
    </row>
    <row r="231" spans="1:10" x14ac:dyDescent="0.35">
      <c r="A231" s="74">
        <v>3212</v>
      </c>
      <c r="B231" s="75" t="s">
        <v>166</v>
      </c>
      <c r="C231" s="38"/>
      <c r="D231" s="38"/>
      <c r="E231" s="42"/>
      <c r="F231" s="38"/>
      <c r="G231" s="38"/>
      <c r="H231" s="42">
        <v>0</v>
      </c>
      <c r="I231" s="42">
        <v>673.12</v>
      </c>
      <c r="J231" s="240">
        <v>0</v>
      </c>
    </row>
    <row r="232" spans="1:10" x14ac:dyDescent="0.35">
      <c r="A232" s="245" t="s">
        <v>171</v>
      </c>
      <c r="B232" s="246" t="s">
        <v>113</v>
      </c>
      <c r="C232" s="36"/>
      <c r="D232" s="36"/>
      <c r="E232" s="107"/>
      <c r="F232" s="36"/>
      <c r="G232" s="36"/>
      <c r="H232" s="247">
        <v>3000</v>
      </c>
      <c r="I232" s="247">
        <v>19786.25</v>
      </c>
      <c r="J232" s="218">
        <f t="shared" ref="J232:J243" si="84">I232/H232*100</f>
        <v>659.54166666666674</v>
      </c>
    </row>
    <row r="233" spans="1:10" x14ac:dyDescent="0.35">
      <c r="A233" s="228" t="s">
        <v>279</v>
      </c>
      <c r="B233" s="229" t="s">
        <v>280</v>
      </c>
      <c r="C233" s="248"/>
      <c r="D233" s="248"/>
      <c r="E233" s="234"/>
      <c r="F233" s="248"/>
      <c r="G233" s="248"/>
      <c r="H233" s="234">
        <v>500</v>
      </c>
      <c r="I233" s="234">
        <v>0</v>
      </c>
      <c r="J233" s="219">
        <f t="shared" si="84"/>
        <v>0</v>
      </c>
    </row>
    <row r="234" spans="1:10" x14ac:dyDescent="0.35">
      <c r="A234" s="82" t="s">
        <v>56</v>
      </c>
      <c r="B234" s="92" t="s">
        <v>57</v>
      </c>
      <c r="C234" s="38"/>
      <c r="D234" s="38"/>
      <c r="E234" s="42"/>
      <c r="F234" s="38"/>
      <c r="G234" s="38"/>
      <c r="H234" s="241">
        <v>500</v>
      </c>
      <c r="I234" s="124">
        <v>0</v>
      </c>
      <c r="J234" s="242">
        <v>0</v>
      </c>
    </row>
    <row r="235" spans="1:10" ht="26.5" x14ac:dyDescent="0.35">
      <c r="A235" s="255">
        <v>4</v>
      </c>
      <c r="B235" s="256" t="s">
        <v>70</v>
      </c>
      <c r="C235" s="257"/>
      <c r="D235" s="257"/>
      <c r="E235" s="258"/>
      <c r="F235" s="257"/>
      <c r="G235" s="257"/>
      <c r="H235" s="259">
        <v>500</v>
      </c>
      <c r="I235" s="260">
        <v>0</v>
      </c>
      <c r="J235" s="265">
        <f t="shared" si="84"/>
        <v>0</v>
      </c>
    </row>
    <row r="236" spans="1:10" ht="26.5" x14ac:dyDescent="0.35">
      <c r="A236" s="261">
        <v>42</v>
      </c>
      <c r="B236" s="262" t="s">
        <v>71</v>
      </c>
      <c r="C236" s="157"/>
      <c r="D236" s="157"/>
      <c r="E236" s="237"/>
      <c r="F236" s="157"/>
      <c r="G236" s="157"/>
      <c r="H236" s="128">
        <v>500</v>
      </c>
      <c r="I236" s="121">
        <v>0</v>
      </c>
      <c r="J236" s="120">
        <f t="shared" si="84"/>
        <v>0</v>
      </c>
    </row>
    <row r="237" spans="1:10" x14ac:dyDescent="0.35">
      <c r="A237" s="263">
        <v>422</v>
      </c>
      <c r="B237" s="264" t="s">
        <v>174</v>
      </c>
      <c r="C237" s="178"/>
      <c r="D237" s="178"/>
      <c r="E237" s="238"/>
      <c r="F237" s="178"/>
      <c r="G237" s="178"/>
      <c r="H237" s="244">
        <v>500</v>
      </c>
      <c r="I237" s="126">
        <v>0</v>
      </c>
      <c r="J237" s="127">
        <f t="shared" si="84"/>
        <v>0</v>
      </c>
    </row>
    <row r="238" spans="1:10" x14ac:dyDescent="0.35">
      <c r="A238" s="254">
        <v>4223</v>
      </c>
      <c r="B238" s="253" t="s">
        <v>248</v>
      </c>
      <c r="C238" s="249"/>
      <c r="D238" s="249"/>
      <c r="E238" s="250"/>
      <c r="F238" s="249"/>
      <c r="G238" s="249"/>
      <c r="H238" s="251">
        <v>500</v>
      </c>
      <c r="I238" s="252">
        <v>0</v>
      </c>
      <c r="J238" s="68">
        <f t="shared" si="84"/>
        <v>0</v>
      </c>
    </row>
    <row r="239" spans="1:10" ht="26.5" x14ac:dyDescent="0.35">
      <c r="A239" s="271" t="s">
        <v>261</v>
      </c>
      <c r="B239" s="229" t="s">
        <v>117</v>
      </c>
      <c r="C239" s="38"/>
      <c r="D239" s="38"/>
      <c r="E239" s="42"/>
      <c r="F239" s="38"/>
      <c r="G239" s="38"/>
      <c r="H239" s="234">
        <v>500</v>
      </c>
      <c r="I239" s="234">
        <v>19786.25</v>
      </c>
      <c r="J239" s="68">
        <f t="shared" si="84"/>
        <v>3957.25</v>
      </c>
    </row>
    <row r="240" spans="1:10" x14ac:dyDescent="0.35">
      <c r="A240" s="82" t="s">
        <v>56</v>
      </c>
      <c r="B240" s="92" t="s">
        <v>57</v>
      </c>
      <c r="C240" s="38"/>
      <c r="D240" s="38"/>
      <c r="E240" s="42"/>
      <c r="F240" s="38"/>
      <c r="G240" s="38"/>
      <c r="H240" s="241">
        <v>500</v>
      </c>
      <c r="I240" s="124">
        <v>19786.25</v>
      </c>
      <c r="J240" s="125">
        <f t="shared" si="84"/>
        <v>3957.25</v>
      </c>
    </row>
    <row r="241" spans="1:10" ht="26.5" x14ac:dyDescent="0.35">
      <c r="A241" s="154">
        <v>4</v>
      </c>
      <c r="B241" s="262" t="s">
        <v>70</v>
      </c>
      <c r="C241" s="157"/>
      <c r="D241" s="157"/>
      <c r="E241" s="237"/>
      <c r="F241" s="157"/>
      <c r="G241" s="157"/>
      <c r="H241" s="121">
        <v>500</v>
      </c>
      <c r="I241" s="121">
        <v>19786.25</v>
      </c>
      <c r="J241" s="120">
        <f t="shared" si="84"/>
        <v>3957.25</v>
      </c>
    </row>
    <row r="242" spans="1:10" ht="26.5" x14ac:dyDescent="0.35">
      <c r="A242" s="220">
        <v>45</v>
      </c>
      <c r="B242" s="266" t="s">
        <v>72</v>
      </c>
      <c r="C242" s="38"/>
      <c r="D242" s="38"/>
      <c r="E242" s="42"/>
      <c r="F242" s="38"/>
      <c r="G242" s="38"/>
      <c r="H242" s="267">
        <v>500</v>
      </c>
      <c r="I242" s="267">
        <v>19786.25</v>
      </c>
      <c r="J242" s="127">
        <f t="shared" si="84"/>
        <v>3957.25</v>
      </c>
    </row>
    <row r="243" spans="1:10" ht="26.5" x14ac:dyDescent="0.35">
      <c r="A243" s="88">
        <v>451</v>
      </c>
      <c r="B243" s="89" t="s">
        <v>117</v>
      </c>
      <c r="C243" s="36"/>
      <c r="D243" s="36"/>
      <c r="E243" s="107"/>
      <c r="F243" s="36"/>
      <c r="G243" s="36"/>
      <c r="H243" s="107">
        <v>500</v>
      </c>
      <c r="I243" s="107">
        <v>19786.25</v>
      </c>
      <c r="J243" s="68">
        <f t="shared" si="84"/>
        <v>3957.25</v>
      </c>
    </row>
    <row r="244" spans="1:10" ht="28.5" customHeight="1" x14ac:dyDescent="0.35">
      <c r="A244" s="74">
        <v>4511</v>
      </c>
      <c r="B244" s="75" t="s">
        <v>117</v>
      </c>
      <c r="C244" s="38">
        <v>0</v>
      </c>
      <c r="D244" s="38">
        <f>C244/7.5345</f>
        <v>0</v>
      </c>
      <c r="E244" s="42">
        <v>0</v>
      </c>
      <c r="F244" s="38">
        <f>E244/7.5345</f>
        <v>0</v>
      </c>
      <c r="G244" s="38">
        <v>25659.83</v>
      </c>
      <c r="H244" s="42">
        <v>500</v>
      </c>
      <c r="I244" s="42">
        <v>19786.25</v>
      </c>
      <c r="J244" s="68">
        <f t="shared" ref="J244:J249" si="85">I244/H244*100</f>
        <v>3957.25</v>
      </c>
    </row>
    <row r="245" spans="1:10" ht="19.5" customHeight="1" x14ac:dyDescent="0.35">
      <c r="A245" s="271" t="s">
        <v>281</v>
      </c>
      <c r="B245" s="230" t="s">
        <v>282</v>
      </c>
      <c r="C245" s="270"/>
      <c r="D245" s="270"/>
      <c r="E245" s="270"/>
      <c r="F245" s="270"/>
      <c r="G245" s="270"/>
      <c r="H245" s="270">
        <v>2000</v>
      </c>
      <c r="I245" s="270">
        <v>0</v>
      </c>
      <c r="J245" s="219">
        <f t="shared" si="85"/>
        <v>0</v>
      </c>
    </row>
    <row r="246" spans="1:10" ht="15.75" customHeight="1" x14ac:dyDescent="0.35">
      <c r="A246" s="82" t="s">
        <v>56</v>
      </c>
      <c r="B246" s="92" t="s">
        <v>57</v>
      </c>
      <c r="C246" s="38"/>
      <c r="D246" s="38"/>
      <c r="E246" s="42"/>
      <c r="F246" s="38"/>
      <c r="G246" s="38"/>
      <c r="H246" s="241">
        <v>2000</v>
      </c>
      <c r="I246" s="124">
        <v>0</v>
      </c>
      <c r="J246" s="242">
        <v>0</v>
      </c>
    </row>
    <row r="247" spans="1:10" ht="27" customHeight="1" x14ac:dyDescent="0.35">
      <c r="A247" s="154">
        <v>4</v>
      </c>
      <c r="B247" s="268" t="s">
        <v>70</v>
      </c>
      <c r="C247" s="156"/>
      <c r="D247" s="156"/>
      <c r="E247" s="156"/>
      <c r="F247" s="156"/>
      <c r="G247" s="156"/>
      <c r="H247" s="156">
        <v>2000</v>
      </c>
      <c r="I247" s="156">
        <v>0</v>
      </c>
      <c r="J247" s="120">
        <f t="shared" si="85"/>
        <v>0</v>
      </c>
    </row>
    <row r="248" spans="1:10" ht="27.75" customHeight="1" x14ac:dyDescent="0.35">
      <c r="A248" s="179">
        <v>42</v>
      </c>
      <c r="B248" s="269" t="s">
        <v>71</v>
      </c>
      <c r="C248" s="182"/>
      <c r="D248" s="182"/>
      <c r="E248" s="182"/>
      <c r="F248" s="182"/>
      <c r="G248" s="182"/>
      <c r="H248" s="182">
        <v>2000</v>
      </c>
      <c r="I248" s="182">
        <v>0</v>
      </c>
      <c r="J248" s="127">
        <f t="shared" si="85"/>
        <v>0</v>
      </c>
    </row>
    <row r="249" spans="1:10" ht="27" customHeight="1" x14ac:dyDescent="0.35">
      <c r="A249" s="88">
        <v>424</v>
      </c>
      <c r="B249" s="89" t="s">
        <v>206</v>
      </c>
      <c r="C249" s="36"/>
      <c r="D249" s="36"/>
      <c r="E249" s="36"/>
      <c r="F249" s="36"/>
      <c r="G249" s="36"/>
      <c r="H249" s="36">
        <v>2000</v>
      </c>
      <c r="I249" s="36">
        <v>0</v>
      </c>
      <c r="J249" s="68">
        <f t="shared" si="85"/>
        <v>0</v>
      </c>
    </row>
    <row r="250" spans="1:10" ht="17.25" customHeight="1" x14ac:dyDescent="0.35">
      <c r="A250" s="74">
        <v>4241</v>
      </c>
      <c r="B250" s="75" t="s">
        <v>251</v>
      </c>
      <c r="C250" s="38"/>
      <c r="D250" s="38"/>
      <c r="E250" s="38"/>
      <c r="F250" s="38"/>
      <c r="G250" s="38"/>
      <c r="H250" s="38">
        <v>2000</v>
      </c>
      <c r="I250" s="38">
        <v>0</v>
      </c>
      <c r="J250" s="68">
        <f>I250/H250*100</f>
        <v>0</v>
      </c>
    </row>
    <row r="251" spans="1:10" ht="30.75" customHeight="1" x14ac:dyDescent="0.35">
      <c r="A251" s="97" t="s">
        <v>176</v>
      </c>
      <c r="B251" s="97" t="s">
        <v>177</v>
      </c>
      <c r="C251" s="55">
        <f t="shared" ref="C251:I256" si="86">C252</f>
        <v>2750</v>
      </c>
      <c r="D251" s="55">
        <f t="shared" si="86"/>
        <v>364.98772314022165</v>
      </c>
      <c r="E251" s="55">
        <f t="shared" si="86"/>
        <v>5792.13</v>
      </c>
      <c r="F251" s="55">
        <f t="shared" si="86"/>
        <v>768.74776030260796</v>
      </c>
      <c r="G251" s="55">
        <f t="shared" si="86"/>
        <v>0</v>
      </c>
      <c r="H251" s="55">
        <f t="shared" si="86"/>
        <v>500</v>
      </c>
      <c r="I251" s="55">
        <f t="shared" si="86"/>
        <v>3662.5</v>
      </c>
      <c r="J251" s="56">
        <f t="shared" ref="J251:J263" si="87">I251/H251*100</f>
        <v>732.5</v>
      </c>
    </row>
    <row r="252" spans="1:10" ht="34.5" customHeight="1" x14ac:dyDescent="0.35">
      <c r="A252" s="98" t="s">
        <v>178</v>
      </c>
      <c r="B252" s="98" t="s">
        <v>177</v>
      </c>
      <c r="C252" s="59">
        <f t="shared" si="86"/>
        <v>2750</v>
      </c>
      <c r="D252" s="59">
        <f t="shared" si="86"/>
        <v>364.98772314022165</v>
      </c>
      <c r="E252" s="59">
        <f t="shared" si="86"/>
        <v>5792.13</v>
      </c>
      <c r="F252" s="59">
        <f t="shared" si="86"/>
        <v>768.74776030260796</v>
      </c>
      <c r="G252" s="59">
        <f t="shared" si="86"/>
        <v>0</v>
      </c>
      <c r="H252" s="59">
        <v>500</v>
      </c>
      <c r="I252" s="59">
        <v>3662.5</v>
      </c>
      <c r="J252" s="60">
        <f t="shared" si="87"/>
        <v>732.5</v>
      </c>
    </row>
    <row r="253" spans="1:10" ht="20.149999999999999" customHeight="1" x14ac:dyDescent="0.35">
      <c r="A253" s="82" t="s">
        <v>56</v>
      </c>
      <c r="B253" s="92" t="s">
        <v>57</v>
      </c>
      <c r="C253" s="63">
        <f t="shared" si="86"/>
        <v>2750</v>
      </c>
      <c r="D253" s="63">
        <f t="shared" si="86"/>
        <v>364.98772314022165</v>
      </c>
      <c r="E253" s="63">
        <f t="shared" si="86"/>
        <v>5792.13</v>
      </c>
      <c r="F253" s="63">
        <f t="shared" si="86"/>
        <v>768.74776030260796</v>
      </c>
      <c r="G253" s="63">
        <f t="shared" si="86"/>
        <v>0</v>
      </c>
      <c r="H253" s="63">
        <f t="shared" si="86"/>
        <v>500</v>
      </c>
      <c r="I253" s="63">
        <f t="shared" si="86"/>
        <v>3662.5</v>
      </c>
      <c r="J253" s="64">
        <f t="shared" si="87"/>
        <v>732.5</v>
      </c>
    </row>
    <row r="254" spans="1:10" ht="20.149999999999999" customHeight="1" x14ac:dyDescent="0.35">
      <c r="A254" s="99">
        <v>3</v>
      </c>
      <c r="B254" s="66" t="s">
        <v>107</v>
      </c>
      <c r="C254" s="67">
        <f t="shared" si="86"/>
        <v>2750</v>
      </c>
      <c r="D254" s="67">
        <f t="shared" si="86"/>
        <v>364.98772314022165</v>
      </c>
      <c r="E254" s="67">
        <f t="shared" si="86"/>
        <v>5792.13</v>
      </c>
      <c r="F254" s="67">
        <f t="shared" si="86"/>
        <v>768.74776030260796</v>
      </c>
      <c r="G254" s="67">
        <f t="shared" si="86"/>
        <v>0</v>
      </c>
      <c r="H254" s="67">
        <v>500</v>
      </c>
      <c r="I254" s="67">
        <f t="shared" si="86"/>
        <v>3662.5</v>
      </c>
      <c r="J254" s="68">
        <f t="shared" si="87"/>
        <v>732.5</v>
      </c>
    </row>
    <row r="255" spans="1:10" ht="20.149999999999999" customHeight="1" x14ac:dyDescent="0.35">
      <c r="A255" s="69">
        <v>32</v>
      </c>
      <c r="B255" s="70" t="s">
        <v>65</v>
      </c>
      <c r="C255" s="71">
        <f t="shared" si="86"/>
        <v>2750</v>
      </c>
      <c r="D255" s="71">
        <f t="shared" si="86"/>
        <v>364.98772314022165</v>
      </c>
      <c r="E255" s="71">
        <f t="shared" si="86"/>
        <v>5792.13</v>
      </c>
      <c r="F255" s="71">
        <f t="shared" si="86"/>
        <v>768.74776030260796</v>
      </c>
      <c r="G255" s="71">
        <f t="shared" si="86"/>
        <v>0</v>
      </c>
      <c r="H255" s="71">
        <f t="shared" si="86"/>
        <v>500</v>
      </c>
      <c r="I255" s="71">
        <f t="shared" si="86"/>
        <v>3662.5</v>
      </c>
      <c r="J255" s="68">
        <f t="shared" si="87"/>
        <v>732.5</v>
      </c>
    </row>
    <row r="256" spans="1:10" ht="20.149999999999999" customHeight="1" x14ac:dyDescent="0.35">
      <c r="A256" s="72">
        <v>323</v>
      </c>
      <c r="B256" s="73" t="s">
        <v>130</v>
      </c>
      <c r="C256" s="36">
        <f t="shared" si="86"/>
        <v>2750</v>
      </c>
      <c r="D256" s="36">
        <f t="shared" si="86"/>
        <v>364.98772314022165</v>
      </c>
      <c r="E256" s="36">
        <f t="shared" si="86"/>
        <v>5792.13</v>
      </c>
      <c r="F256" s="36">
        <f t="shared" si="86"/>
        <v>768.74776030260796</v>
      </c>
      <c r="G256" s="36">
        <f t="shared" si="86"/>
        <v>0</v>
      </c>
      <c r="H256" s="36">
        <f t="shared" si="86"/>
        <v>500</v>
      </c>
      <c r="I256" s="36">
        <f t="shared" si="86"/>
        <v>3662.5</v>
      </c>
      <c r="J256" s="68">
        <f t="shared" si="87"/>
        <v>732.5</v>
      </c>
    </row>
    <row r="257" spans="1:10" ht="19.5" customHeight="1" x14ac:dyDescent="0.35">
      <c r="A257" s="74">
        <v>3232</v>
      </c>
      <c r="B257" s="75" t="s">
        <v>150</v>
      </c>
      <c r="C257" s="38">
        <v>2750</v>
      </c>
      <c r="D257" s="38">
        <f>C257/7.5345</f>
        <v>364.98772314022165</v>
      </c>
      <c r="E257" s="42">
        <v>5792.13</v>
      </c>
      <c r="F257" s="38">
        <f>E257/7.5345</f>
        <v>768.74776030260796</v>
      </c>
      <c r="G257" s="38">
        <v>0</v>
      </c>
      <c r="H257" s="42">
        <v>500</v>
      </c>
      <c r="I257" s="42">
        <v>3662.5</v>
      </c>
      <c r="J257" s="68">
        <f t="shared" si="87"/>
        <v>732.5</v>
      </c>
    </row>
    <row r="258" spans="1:10" ht="27" customHeight="1" x14ac:dyDescent="0.35">
      <c r="A258" s="210" t="s">
        <v>179</v>
      </c>
      <c r="B258" s="211" t="s">
        <v>180</v>
      </c>
      <c r="C258" s="76" t="e">
        <f t="shared" ref="C258:G259" si="88">C259</f>
        <v>#REF!</v>
      </c>
      <c r="D258" s="76" t="e">
        <f t="shared" si="88"/>
        <v>#REF!</v>
      </c>
      <c r="E258" s="76" t="e">
        <f t="shared" si="88"/>
        <v>#REF!</v>
      </c>
      <c r="F258" s="76" t="e">
        <f t="shared" si="88"/>
        <v>#REF!</v>
      </c>
      <c r="G258" s="76" t="e">
        <f t="shared" si="88"/>
        <v>#REF!</v>
      </c>
      <c r="H258" s="209">
        <v>2344039</v>
      </c>
      <c r="I258" s="209">
        <v>174523.39</v>
      </c>
      <c r="J258" s="207">
        <f t="shared" si="87"/>
        <v>7.4454132375783857</v>
      </c>
    </row>
    <row r="259" spans="1:10" ht="30" customHeight="1" x14ac:dyDescent="0.35">
      <c r="A259" s="212" t="s">
        <v>181</v>
      </c>
      <c r="B259" s="212" t="s">
        <v>182</v>
      </c>
      <c r="C259" s="77" t="e">
        <f t="shared" si="88"/>
        <v>#REF!</v>
      </c>
      <c r="D259" s="77" t="e">
        <f t="shared" si="88"/>
        <v>#REF!</v>
      </c>
      <c r="E259" s="77" t="e">
        <f t="shared" si="88"/>
        <v>#REF!</v>
      </c>
      <c r="F259" s="77" t="e">
        <f t="shared" si="88"/>
        <v>#REF!</v>
      </c>
      <c r="G259" s="77" t="e">
        <f t="shared" si="88"/>
        <v>#REF!</v>
      </c>
      <c r="H259" s="213">
        <v>2344039</v>
      </c>
      <c r="I259" s="213">
        <v>174523.39</v>
      </c>
      <c r="J259" s="214">
        <f t="shared" si="87"/>
        <v>7.4454132375783857</v>
      </c>
    </row>
    <row r="260" spans="1:10" ht="30.75" customHeight="1" x14ac:dyDescent="0.35">
      <c r="A260" s="202" t="s">
        <v>183</v>
      </c>
      <c r="B260" s="202" t="s">
        <v>182</v>
      </c>
      <c r="C260" s="55" t="e">
        <f>C261+C355+#REF!+C391+C402+C460+C481+C518+C529+C579+#REF!+C649+#REF!</f>
        <v>#REF!</v>
      </c>
      <c r="D260" s="55" t="e">
        <f>D261+D355+#REF!+D391+D402+D460+D481+D518+D529+D579+#REF!+D649+#REF!</f>
        <v>#REF!</v>
      </c>
      <c r="E260" s="55" t="e">
        <f>E261+E355+#REF!+E391+E402+E460+E481+E518+E529+E579+#REF!+E649+#REF!</f>
        <v>#REF!</v>
      </c>
      <c r="F260" s="55" t="e">
        <f>F261+F355+#REF!+F391+F402+F460+F481+F518+F529+F579+#REF!+F649+#REF!</f>
        <v>#REF!</v>
      </c>
      <c r="G260" s="55" t="e">
        <f>G261+G355+#REF!+G391+G402+G460+G481+G518+G529+G579+#REF!+G649+#REF!</f>
        <v>#REF!</v>
      </c>
      <c r="H260" s="203">
        <v>2344039</v>
      </c>
      <c r="I260" s="203">
        <v>174523.29</v>
      </c>
      <c r="J260" s="204">
        <f t="shared" si="87"/>
        <v>7.4454089714377627</v>
      </c>
    </row>
    <row r="261" spans="1:10" x14ac:dyDescent="0.35">
      <c r="A261" s="183" t="s">
        <v>121</v>
      </c>
      <c r="B261" s="184" t="s">
        <v>63</v>
      </c>
      <c r="C261" s="59">
        <f>C262+C300+C317+C349</f>
        <v>311424.64000000001</v>
      </c>
      <c r="D261" s="59">
        <f>D262+D300+D317+D349</f>
        <v>41333.152830313884</v>
      </c>
      <c r="E261" s="59">
        <f>E262+E300+E317+E349</f>
        <v>214500</v>
      </c>
      <c r="F261" s="59">
        <f>F262+F300+F317+F349</f>
        <v>28469.042404937289</v>
      </c>
      <c r="G261" s="59">
        <f>G262+G300+G317+G349</f>
        <v>299500</v>
      </c>
      <c r="H261" s="158">
        <v>111618.06</v>
      </c>
      <c r="I261" s="158">
        <v>41123.85</v>
      </c>
      <c r="J261" s="159">
        <f t="shared" si="87"/>
        <v>36.843365670394199</v>
      </c>
    </row>
    <row r="262" spans="1:10" x14ac:dyDescent="0.35">
      <c r="A262" s="82" t="s">
        <v>43</v>
      </c>
      <c r="B262" s="100" t="s">
        <v>44</v>
      </c>
      <c r="C262" s="63">
        <f t="shared" ref="C262:G262" si="89">C263</f>
        <v>17007.980000000003</v>
      </c>
      <c r="D262" s="63">
        <f t="shared" si="89"/>
        <v>2257.3468710597913</v>
      </c>
      <c r="E262" s="63">
        <f t="shared" si="89"/>
        <v>15000</v>
      </c>
      <c r="F262" s="63">
        <f t="shared" si="89"/>
        <v>1990.8421262193906</v>
      </c>
      <c r="G262" s="63">
        <f t="shared" si="89"/>
        <v>15000</v>
      </c>
      <c r="H262" s="63">
        <v>27787.919999999998</v>
      </c>
      <c r="I262" s="63">
        <v>2697.83</v>
      </c>
      <c r="J262" s="64">
        <f t="shared" si="87"/>
        <v>9.7086431802020456</v>
      </c>
    </row>
    <row r="263" spans="1:10" x14ac:dyDescent="0.35">
      <c r="A263" s="84">
        <v>3</v>
      </c>
      <c r="B263" s="91" t="s">
        <v>107</v>
      </c>
      <c r="C263" s="67">
        <f>C274</f>
        <v>17007.980000000003</v>
      </c>
      <c r="D263" s="67">
        <f>D274</f>
        <v>2257.3468710597913</v>
      </c>
      <c r="E263" s="67">
        <f>E274</f>
        <v>15000</v>
      </c>
      <c r="F263" s="67">
        <f>F274</f>
        <v>1990.8421262193906</v>
      </c>
      <c r="G263" s="67">
        <f>G274</f>
        <v>15000</v>
      </c>
      <c r="H263" s="67">
        <v>27787.919999999998</v>
      </c>
      <c r="I263" s="67">
        <v>2697.83</v>
      </c>
      <c r="J263" s="120">
        <f t="shared" si="87"/>
        <v>9.7086431802020456</v>
      </c>
    </row>
    <row r="264" spans="1:10" x14ac:dyDescent="0.35">
      <c r="A264" s="84">
        <v>31</v>
      </c>
      <c r="B264" s="91" t="s">
        <v>64</v>
      </c>
      <c r="C264" s="67"/>
      <c r="D264" s="67"/>
      <c r="E264" s="67"/>
      <c r="F264" s="67"/>
      <c r="G264" s="67"/>
      <c r="H264" s="67">
        <v>0</v>
      </c>
      <c r="I264" s="67">
        <v>0</v>
      </c>
      <c r="J264" s="120">
        <v>0</v>
      </c>
    </row>
    <row r="265" spans="1:10" x14ac:dyDescent="0.35">
      <c r="A265" s="132">
        <v>311</v>
      </c>
      <c r="B265" s="133" t="s">
        <v>227</v>
      </c>
      <c r="C265" s="67"/>
      <c r="D265" s="67"/>
      <c r="E265" s="67"/>
      <c r="F265" s="67"/>
      <c r="G265" s="67"/>
      <c r="H265" s="134">
        <v>0</v>
      </c>
      <c r="I265" s="134">
        <v>0</v>
      </c>
      <c r="J265" s="135">
        <v>0</v>
      </c>
    </row>
    <row r="266" spans="1:10" x14ac:dyDescent="0.35">
      <c r="A266" s="136">
        <v>31111</v>
      </c>
      <c r="B266" s="137" t="s">
        <v>162</v>
      </c>
      <c r="C266" s="67"/>
      <c r="D266" s="67"/>
      <c r="E266" s="67"/>
      <c r="F266" s="67"/>
      <c r="G266" s="67"/>
      <c r="H266" s="134">
        <v>0</v>
      </c>
      <c r="I266" s="134">
        <v>0</v>
      </c>
      <c r="J266" s="135">
        <v>0</v>
      </c>
    </row>
    <row r="267" spans="1:10" x14ac:dyDescent="0.35">
      <c r="A267" s="136">
        <v>3113</v>
      </c>
      <c r="B267" s="137" t="s">
        <v>186</v>
      </c>
      <c r="C267" s="67"/>
      <c r="D267" s="67"/>
      <c r="E267" s="67"/>
      <c r="F267" s="67"/>
      <c r="G267" s="67"/>
      <c r="H267" s="134">
        <v>0</v>
      </c>
      <c r="I267" s="134">
        <v>0</v>
      </c>
      <c r="J267" s="135">
        <v>0</v>
      </c>
    </row>
    <row r="268" spans="1:10" x14ac:dyDescent="0.35">
      <c r="A268" s="136">
        <v>3114</v>
      </c>
      <c r="B268" s="137" t="s">
        <v>187</v>
      </c>
      <c r="C268" s="67"/>
      <c r="D268" s="67"/>
      <c r="E268" s="67"/>
      <c r="F268" s="67"/>
      <c r="G268" s="67"/>
      <c r="H268" s="134">
        <v>0</v>
      </c>
      <c r="I268" s="134">
        <v>0</v>
      </c>
      <c r="J268" s="135">
        <v>0</v>
      </c>
    </row>
    <row r="269" spans="1:10" x14ac:dyDescent="0.35">
      <c r="A269" s="132">
        <v>312</v>
      </c>
      <c r="B269" s="133" t="s">
        <v>163</v>
      </c>
      <c r="C269" s="67"/>
      <c r="D269" s="67"/>
      <c r="E269" s="67"/>
      <c r="F269" s="67"/>
      <c r="G269" s="67"/>
      <c r="H269" s="134">
        <v>0</v>
      </c>
      <c r="I269" s="134">
        <v>0</v>
      </c>
      <c r="J269" s="135">
        <v>0</v>
      </c>
    </row>
    <row r="270" spans="1:10" x14ac:dyDescent="0.35">
      <c r="A270" s="136">
        <v>3121</v>
      </c>
      <c r="B270" s="137" t="s">
        <v>163</v>
      </c>
      <c r="C270" s="67"/>
      <c r="D270" s="67"/>
      <c r="E270" s="67"/>
      <c r="F270" s="67"/>
      <c r="G270" s="67"/>
      <c r="H270" s="134">
        <v>0</v>
      </c>
      <c r="I270" s="134">
        <v>0</v>
      </c>
      <c r="J270" s="135">
        <v>0</v>
      </c>
    </row>
    <row r="271" spans="1:10" x14ac:dyDescent="0.35">
      <c r="A271" s="132">
        <v>313</v>
      </c>
      <c r="B271" s="133" t="s">
        <v>164</v>
      </c>
      <c r="C271" s="67"/>
      <c r="D271" s="67"/>
      <c r="E271" s="67"/>
      <c r="F271" s="67"/>
      <c r="G271" s="67"/>
      <c r="H271" s="134">
        <v>0</v>
      </c>
      <c r="I271" s="134">
        <v>0</v>
      </c>
      <c r="J271" s="135">
        <v>0</v>
      </c>
    </row>
    <row r="272" spans="1:10" x14ac:dyDescent="0.35">
      <c r="A272" s="136">
        <v>3132</v>
      </c>
      <c r="B272" s="137" t="s">
        <v>228</v>
      </c>
      <c r="C272" s="67"/>
      <c r="D272" s="67"/>
      <c r="E272" s="67"/>
      <c r="F272" s="67"/>
      <c r="G272" s="67"/>
      <c r="H272" s="134">
        <v>0</v>
      </c>
      <c r="I272" s="134">
        <v>0</v>
      </c>
      <c r="J272" s="135">
        <v>0</v>
      </c>
    </row>
    <row r="273" spans="1:10" x14ac:dyDescent="0.35">
      <c r="A273" s="132">
        <v>3133</v>
      </c>
      <c r="B273" s="137" t="s">
        <v>229</v>
      </c>
      <c r="C273" s="134"/>
      <c r="D273" s="134"/>
      <c r="E273" s="134"/>
      <c r="F273" s="134"/>
      <c r="G273" s="134"/>
      <c r="H273" s="134">
        <v>0</v>
      </c>
      <c r="I273" s="134">
        <v>0</v>
      </c>
      <c r="J273" s="135">
        <v>0</v>
      </c>
    </row>
    <row r="274" spans="1:10" x14ac:dyDescent="0.35">
      <c r="A274" s="86">
        <v>32</v>
      </c>
      <c r="B274" s="87" t="s">
        <v>65</v>
      </c>
      <c r="C274" s="71">
        <f t="shared" ref="C274:G274" si="90">C275+C279+C285+C294</f>
        <v>17007.980000000003</v>
      </c>
      <c r="D274" s="71">
        <f t="shared" si="90"/>
        <v>2257.3468710597913</v>
      </c>
      <c r="E274" s="71">
        <f t="shared" si="90"/>
        <v>15000</v>
      </c>
      <c r="F274" s="71">
        <f t="shared" si="90"/>
        <v>1990.8421262193906</v>
      </c>
      <c r="G274" s="71">
        <f t="shared" si="90"/>
        <v>15000</v>
      </c>
      <c r="H274" s="71">
        <v>27787.919999999998</v>
      </c>
      <c r="I274" s="71">
        <v>2697.83</v>
      </c>
      <c r="J274" s="127">
        <f>I274/H274*100</f>
        <v>9.7086431802020456</v>
      </c>
    </row>
    <row r="275" spans="1:10" x14ac:dyDescent="0.35">
      <c r="A275" s="88">
        <v>321</v>
      </c>
      <c r="B275" s="89" t="s">
        <v>122</v>
      </c>
      <c r="C275" s="36">
        <f t="shared" ref="C275:G275" si="91">SUM(C276:C278)</f>
        <v>604</v>
      </c>
      <c r="D275" s="36">
        <f t="shared" si="91"/>
        <v>80.164576282434126</v>
      </c>
      <c r="E275" s="36">
        <f t="shared" si="91"/>
        <v>500</v>
      </c>
      <c r="F275" s="36">
        <f t="shared" si="91"/>
        <v>66.361404207313029</v>
      </c>
      <c r="G275" s="36">
        <f t="shared" si="91"/>
        <v>500</v>
      </c>
      <c r="H275" s="36">
        <v>4089.33</v>
      </c>
      <c r="I275" s="36">
        <v>0</v>
      </c>
      <c r="J275" s="68">
        <f>I275/H275*100</f>
        <v>0</v>
      </c>
    </row>
    <row r="276" spans="1:10" x14ac:dyDescent="0.35">
      <c r="A276" s="74">
        <v>3211</v>
      </c>
      <c r="B276" s="75" t="s">
        <v>123</v>
      </c>
      <c r="C276" s="38">
        <v>604</v>
      </c>
      <c r="D276" s="38">
        <f>C276/7.5345</f>
        <v>80.164576282434126</v>
      </c>
      <c r="E276" s="42">
        <v>250</v>
      </c>
      <c r="F276" s="38">
        <f>E276/7.5345</f>
        <v>33.180702103656515</v>
      </c>
      <c r="G276" s="38">
        <v>250</v>
      </c>
      <c r="H276" s="42">
        <v>1766.28</v>
      </c>
      <c r="I276" s="42">
        <v>0</v>
      </c>
      <c r="J276" s="68">
        <f>I276/H276*100</f>
        <v>0</v>
      </c>
    </row>
    <row r="277" spans="1:10" x14ac:dyDescent="0.35">
      <c r="A277" s="74">
        <v>3213</v>
      </c>
      <c r="B277" s="75" t="s">
        <v>220</v>
      </c>
      <c r="C277" s="38"/>
      <c r="D277" s="38"/>
      <c r="E277" s="42"/>
      <c r="F277" s="38"/>
      <c r="G277" s="38"/>
      <c r="H277" s="42">
        <v>1526.71</v>
      </c>
      <c r="I277" s="42">
        <v>0</v>
      </c>
      <c r="J277" s="68">
        <v>4</v>
      </c>
    </row>
    <row r="278" spans="1:10" x14ac:dyDescent="0.35">
      <c r="A278" s="74">
        <v>3214</v>
      </c>
      <c r="B278" s="75" t="s">
        <v>125</v>
      </c>
      <c r="C278" s="38">
        <v>0</v>
      </c>
      <c r="D278" s="38">
        <f>C278/7.5345</f>
        <v>0</v>
      </c>
      <c r="E278" s="42">
        <v>250</v>
      </c>
      <c r="F278" s="38">
        <f>E278/7.5345</f>
        <v>33.180702103656515</v>
      </c>
      <c r="G278" s="38">
        <v>250</v>
      </c>
      <c r="H278" s="42">
        <v>796.34</v>
      </c>
      <c r="I278" s="42">
        <v>0</v>
      </c>
      <c r="J278" s="68">
        <f t="shared" ref="J278:J286" si="92">I278/H278*100</f>
        <v>0</v>
      </c>
    </row>
    <row r="279" spans="1:10" x14ac:dyDescent="0.35">
      <c r="A279" s="88">
        <v>322</v>
      </c>
      <c r="B279" s="89" t="s">
        <v>108</v>
      </c>
      <c r="C279" s="36">
        <f>SUM(C280:C283)</f>
        <v>6007.81</v>
      </c>
      <c r="D279" s="36">
        <f>SUM(D280:D283)</f>
        <v>797.37341562147458</v>
      </c>
      <c r="E279" s="36">
        <f>SUM(E280:E283)</f>
        <v>12250</v>
      </c>
      <c r="F279" s="36">
        <f>SUM(F280:F283)</f>
        <v>1625.8544030791691</v>
      </c>
      <c r="G279" s="36">
        <f>SUM(G280:G283)</f>
        <v>12250</v>
      </c>
      <c r="H279" s="36">
        <v>7822.69</v>
      </c>
      <c r="I279" s="36">
        <v>0</v>
      </c>
      <c r="J279" s="68">
        <f t="shared" si="92"/>
        <v>0</v>
      </c>
    </row>
    <row r="280" spans="1:10" x14ac:dyDescent="0.35">
      <c r="A280" s="74">
        <v>3221</v>
      </c>
      <c r="B280" s="75" t="s">
        <v>126</v>
      </c>
      <c r="C280" s="38">
        <v>0</v>
      </c>
      <c r="D280" s="38">
        <f>C280/7.5345</f>
        <v>0</v>
      </c>
      <c r="E280" s="42">
        <v>250</v>
      </c>
      <c r="F280" s="38">
        <f>E280/7.5345</f>
        <v>33.180702103656515</v>
      </c>
      <c r="G280" s="38">
        <v>250</v>
      </c>
      <c r="H280" s="42">
        <v>1025.95</v>
      </c>
      <c r="I280" s="42">
        <v>0</v>
      </c>
      <c r="J280" s="68">
        <f t="shared" si="92"/>
        <v>0</v>
      </c>
    </row>
    <row r="281" spans="1:10" x14ac:dyDescent="0.35">
      <c r="A281" s="74">
        <v>3223</v>
      </c>
      <c r="B281" s="75" t="s">
        <v>127</v>
      </c>
      <c r="C281" s="38">
        <v>6007.81</v>
      </c>
      <c r="D281" s="38">
        <f>C281/7.5345</f>
        <v>797.37341562147458</v>
      </c>
      <c r="E281" s="42">
        <v>10000</v>
      </c>
      <c r="F281" s="38">
        <f>E281/7.5345</f>
        <v>1327.2280841462605</v>
      </c>
      <c r="G281" s="38">
        <v>10000</v>
      </c>
      <c r="H281" s="42">
        <v>4236.51</v>
      </c>
      <c r="I281" s="42">
        <v>0</v>
      </c>
      <c r="J281" s="68">
        <f t="shared" si="92"/>
        <v>0</v>
      </c>
    </row>
    <row r="282" spans="1:10" ht="26" x14ac:dyDescent="0.35">
      <c r="A282" s="74">
        <v>3224</v>
      </c>
      <c r="B282" s="75" t="s">
        <v>221</v>
      </c>
      <c r="C282" s="38"/>
      <c r="D282" s="38"/>
      <c r="E282" s="42"/>
      <c r="F282" s="38"/>
      <c r="G282" s="38"/>
      <c r="H282" s="42">
        <v>1659.04</v>
      </c>
      <c r="I282" s="42">
        <v>0</v>
      </c>
      <c r="J282" s="68">
        <f t="shared" si="92"/>
        <v>0</v>
      </c>
    </row>
    <row r="283" spans="1:10" x14ac:dyDescent="0.35">
      <c r="A283" s="74">
        <v>3225</v>
      </c>
      <c r="B283" s="75" t="s">
        <v>128</v>
      </c>
      <c r="C283" s="38">
        <v>0</v>
      </c>
      <c r="D283" s="38">
        <f>C283/7.5345</f>
        <v>0</v>
      </c>
      <c r="E283" s="42">
        <v>2000</v>
      </c>
      <c r="F283" s="38">
        <f>E283/7.5345</f>
        <v>265.44561682925212</v>
      </c>
      <c r="G283" s="38">
        <v>2000</v>
      </c>
      <c r="H283" s="42">
        <v>744.31</v>
      </c>
      <c r="I283" s="42">
        <v>0</v>
      </c>
      <c r="J283" s="68">
        <f t="shared" si="92"/>
        <v>0</v>
      </c>
    </row>
    <row r="284" spans="1:10" ht="26" x14ac:dyDescent="0.35">
      <c r="A284" s="74">
        <v>3227</v>
      </c>
      <c r="B284" s="75" t="s">
        <v>222</v>
      </c>
      <c r="C284" s="38"/>
      <c r="D284" s="38"/>
      <c r="E284" s="38"/>
      <c r="F284" s="38"/>
      <c r="G284" s="38"/>
      <c r="H284" s="38">
        <v>156.88</v>
      </c>
      <c r="I284" s="38">
        <v>0</v>
      </c>
      <c r="J284" s="68">
        <f t="shared" si="92"/>
        <v>0</v>
      </c>
    </row>
    <row r="285" spans="1:10" x14ac:dyDescent="0.35">
      <c r="A285" s="88">
        <v>323</v>
      </c>
      <c r="B285" s="89" t="s">
        <v>130</v>
      </c>
      <c r="C285" s="36">
        <f>SUM(C286:C293)</f>
        <v>9187.75</v>
      </c>
      <c r="D285" s="36">
        <f>SUM(D286:D293)</f>
        <v>1219.4239830114805</v>
      </c>
      <c r="E285" s="36">
        <f>SUM(E286:E293)</f>
        <v>750</v>
      </c>
      <c r="F285" s="36">
        <f>SUM(F286:F293)</f>
        <v>99.542106310969544</v>
      </c>
      <c r="G285" s="36">
        <f>SUM(G286:G293)</f>
        <v>750</v>
      </c>
      <c r="H285" s="36">
        <v>12369.5</v>
      </c>
      <c r="I285" s="36">
        <v>2695</v>
      </c>
      <c r="J285" s="68">
        <f t="shared" si="92"/>
        <v>21.787461093819473</v>
      </c>
    </row>
    <row r="286" spans="1:10" x14ac:dyDescent="0.35">
      <c r="A286" s="74">
        <v>3231</v>
      </c>
      <c r="B286" s="75" t="s">
        <v>131</v>
      </c>
      <c r="C286" s="38">
        <v>49</v>
      </c>
      <c r="D286" s="38">
        <f>C286/7.5345</f>
        <v>6.5034176123166763</v>
      </c>
      <c r="E286" s="42">
        <v>500</v>
      </c>
      <c r="F286" s="38">
        <f>E286/7.5345</f>
        <v>66.361404207313029</v>
      </c>
      <c r="G286" s="38">
        <v>500</v>
      </c>
      <c r="H286" s="42">
        <v>2780.54</v>
      </c>
      <c r="I286" s="42">
        <v>2695</v>
      </c>
      <c r="J286" s="68">
        <f t="shared" si="92"/>
        <v>96.923619153114146</v>
      </c>
    </row>
    <row r="287" spans="1:10" x14ac:dyDescent="0.35">
      <c r="A287" s="74">
        <v>3232</v>
      </c>
      <c r="B287" s="75" t="s">
        <v>150</v>
      </c>
      <c r="C287" s="38">
        <v>0</v>
      </c>
      <c r="D287" s="38">
        <f>C287/7.5345</f>
        <v>0</v>
      </c>
      <c r="E287" s="42">
        <v>0</v>
      </c>
      <c r="F287" s="38">
        <f>E287/7.5345</f>
        <v>0</v>
      </c>
      <c r="G287" s="38"/>
      <c r="H287" s="42">
        <v>3450.79</v>
      </c>
      <c r="I287" s="42">
        <v>0</v>
      </c>
      <c r="J287" s="68">
        <v>0</v>
      </c>
    </row>
    <row r="288" spans="1:10" x14ac:dyDescent="0.35">
      <c r="A288" s="74">
        <v>3234</v>
      </c>
      <c r="B288" s="75" t="s">
        <v>223</v>
      </c>
      <c r="C288" s="38"/>
      <c r="D288" s="38"/>
      <c r="E288" s="42"/>
      <c r="F288" s="38"/>
      <c r="G288" s="38"/>
      <c r="H288" s="42">
        <v>1911.21</v>
      </c>
      <c r="I288" s="42">
        <v>0</v>
      </c>
      <c r="J288" s="68">
        <v>0</v>
      </c>
    </row>
    <row r="289" spans="1:10" x14ac:dyDescent="0.35">
      <c r="A289" s="74">
        <v>3235</v>
      </c>
      <c r="B289" s="75" t="s">
        <v>134</v>
      </c>
      <c r="C289" s="38"/>
      <c r="D289" s="38"/>
      <c r="E289" s="42"/>
      <c r="F289" s="38"/>
      <c r="G289" s="38"/>
      <c r="H289" s="42">
        <v>929.06</v>
      </c>
      <c r="I289" s="42">
        <v>0</v>
      </c>
      <c r="J289" s="68">
        <v>0</v>
      </c>
    </row>
    <row r="290" spans="1:10" x14ac:dyDescent="0.35">
      <c r="A290" s="74">
        <v>3236</v>
      </c>
      <c r="B290" s="75" t="s">
        <v>224</v>
      </c>
      <c r="C290" s="38"/>
      <c r="D290" s="38"/>
      <c r="E290" s="42"/>
      <c r="F290" s="38"/>
      <c r="G290" s="38"/>
      <c r="H290" s="42">
        <v>132.72</v>
      </c>
      <c r="I290" s="42">
        <v>0</v>
      </c>
      <c r="J290" s="68">
        <v>0</v>
      </c>
    </row>
    <row r="291" spans="1:10" x14ac:dyDescent="0.35">
      <c r="A291" s="74">
        <v>3237</v>
      </c>
      <c r="B291" s="75" t="s">
        <v>136</v>
      </c>
      <c r="C291" s="38"/>
      <c r="D291" s="38"/>
      <c r="E291" s="42"/>
      <c r="F291" s="38"/>
      <c r="G291" s="38"/>
      <c r="H291" s="42">
        <v>1439.78</v>
      </c>
      <c r="I291" s="42">
        <v>0</v>
      </c>
      <c r="J291" s="68">
        <v>0</v>
      </c>
    </row>
    <row r="292" spans="1:10" x14ac:dyDescent="0.35">
      <c r="A292" s="74">
        <v>3238</v>
      </c>
      <c r="B292" s="75" t="s">
        <v>137</v>
      </c>
      <c r="C292" s="38"/>
      <c r="D292" s="38"/>
      <c r="E292" s="42"/>
      <c r="F292" s="38"/>
      <c r="G292" s="38"/>
      <c r="H292" s="42">
        <v>265.45</v>
      </c>
      <c r="I292" s="42">
        <v>0</v>
      </c>
      <c r="J292" s="68">
        <v>0</v>
      </c>
    </row>
    <row r="293" spans="1:10" x14ac:dyDescent="0.35">
      <c r="A293" s="74">
        <v>3239</v>
      </c>
      <c r="B293" s="75" t="s">
        <v>138</v>
      </c>
      <c r="C293" s="38">
        <v>9138.75</v>
      </c>
      <c r="D293" s="38">
        <f>C293/7.5345</f>
        <v>1212.9205653991637</v>
      </c>
      <c r="E293" s="42">
        <v>250</v>
      </c>
      <c r="F293" s="38">
        <f>E293/7.5345</f>
        <v>33.180702103656515</v>
      </c>
      <c r="G293" s="38">
        <v>250</v>
      </c>
      <c r="H293" s="42">
        <v>1459.95</v>
      </c>
      <c r="I293" s="42">
        <v>0</v>
      </c>
      <c r="J293" s="68">
        <f>I293/H293*100</f>
        <v>0</v>
      </c>
    </row>
    <row r="294" spans="1:10" ht="26.5" x14ac:dyDescent="0.35">
      <c r="A294" s="88">
        <v>329</v>
      </c>
      <c r="B294" s="89" t="s">
        <v>139</v>
      </c>
      <c r="C294" s="36">
        <f>SUM(C295:C299)</f>
        <v>1208.42</v>
      </c>
      <c r="D294" s="36">
        <f>SUM(D295:D299)</f>
        <v>160.3848961444024</v>
      </c>
      <c r="E294" s="36">
        <f>SUM(E295:E299)</f>
        <v>1500</v>
      </c>
      <c r="F294" s="36">
        <f>SUM(F295:F299)</f>
        <v>199.08421262193909</v>
      </c>
      <c r="G294" s="36">
        <f>SUM(G295:G299)</f>
        <v>1500</v>
      </c>
      <c r="H294" s="36">
        <v>3307.32</v>
      </c>
      <c r="I294" s="36">
        <v>2.83</v>
      </c>
      <c r="J294" s="68">
        <f>I294/H294*100</f>
        <v>8.5567770883978572E-2</v>
      </c>
    </row>
    <row r="295" spans="1:10" x14ac:dyDescent="0.35">
      <c r="A295" s="74">
        <v>3293</v>
      </c>
      <c r="B295" s="75" t="s">
        <v>141</v>
      </c>
      <c r="C295" s="38">
        <v>39.9</v>
      </c>
      <c r="D295" s="38">
        <f>C295/7.5345</f>
        <v>5.2956400557435792</v>
      </c>
      <c r="E295" s="42">
        <v>500</v>
      </c>
      <c r="F295" s="38">
        <f>E295/7.5345</f>
        <v>66.361404207313029</v>
      </c>
      <c r="G295" s="38">
        <v>500</v>
      </c>
      <c r="H295" s="42">
        <v>1353.77</v>
      </c>
      <c r="I295" s="42">
        <v>0</v>
      </c>
      <c r="J295" s="68">
        <f>I295/H295*100</f>
        <v>0</v>
      </c>
    </row>
    <row r="296" spans="1:10" x14ac:dyDescent="0.35">
      <c r="A296" s="74">
        <v>3294</v>
      </c>
      <c r="B296" s="75" t="s">
        <v>225</v>
      </c>
      <c r="C296" s="38"/>
      <c r="D296" s="38"/>
      <c r="E296" s="42"/>
      <c r="F296" s="38"/>
      <c r="G296" s="38"/>
      <c r="H296" s="42">
        <v>135.38</v>
      </c>
      <c r="I296" s="42">
        <v>0</v>
      </c>
      <c r="J296" s="68">
        <v>0</v>
      </c>
    </row>
    <row r="297" spans="1:10" x14ac:dyDescent="0.35">
      <c r="A297" s="74">
        <v>3295</v>
      </c>
      <c r="B297" s="75" t="s">
        <v>226</v>
      </c>
      <c r="C297" s="38"/>
      <c r="D297" s="38"/>
      <c r="E297" s="42"/>
      <c r="F297" s="38"/>
      <c r="G297" s="38"/>
      <c r="H297" s="42">
        <v>398.17</v>
      </c>
      <c r="I297" s="42">
        <v>0</v>
      </c>
      <c r="J297" s="68">
        <v>0</v>
      </c>
    </row>
    <row r="298" spans="1:10" x14ac:dyDescent="0.35">
      <c r="A298" s="74">
        <v>3299</v>
      </c>
      <c r="B298" s="75" t="s">
        <v>139</v>
      </c>
      <c r="C298" s="38"/>
      <c r="D298" s="38"/>
      <c r="E298" s="42"/>
      <c r="F298" s="38"/>
      <c r="G298" s="38"/>
      <c r="H298" s="42">
        <v>1420</v>
      </c>
      <c r="I298" s="42">
        <v>2.83</v>
      </c>
      <c r="J298" s="68">
        <v>10.96</v>
      </c>
    </row>
    <row r="299" spans="1:10" ht="26.5" x14ac:dyDescent="0.35">
      <c r="A299" s="88">
        <v>3431</v>
      </c>
      <c r="B299" s="89" t="s">
        <v>146</v>
      </c>
      <c r="C299" s="38">
        <v>1168.52</v>
      </c>
      <c r="D299" s="38">
        <f>C299/7.5345</f>
        <v>155.08925608865883</v>
      </c>
      <c r="E299" s="42">
        <v>1000</v>
      </c>
      <c r="F299" s="38">
        <f>E299/7.5345</f>
        <v>132.72280841462606</v>
      </c>
      <c r="G299" s="38">
        <v>1000</v>
      </c>
      <c r="H299" s="107">
        <v>199.08</v>
      </c>
      <c r="I299" s="107">
        <v>0</v>
      </c>
      <c r="J299" s="68">
        <f>I299/H299*100</f>
        <v>0</v>
      </c>
    </row>
    <row r="300" spans="1:10" x14ac:dyDescent="0.35">
      <c r="A300" s="101" t="s">
        <v>46</v>
      </c>
      <c r="B300" s="102" t="s">
        <v>47</v>
      </c>
      <c r="C300" s="63">
        <f t="shared" ref="C300:I301" si="93">C301</f>
        <v>80925.679999999993</v>
      </c>
      <c r="D300" s="63">
        <f t="shared" si="93"/>
        <v>10740.683522463334</v>
      </c>
      <c r="E300" s="63">
        <f t="shared" si="93"/>
        <v>108000</v>
      </c>
      <c r="F300" s="63">
        <f t="shared" si="93"/>
        <v>14334.063308779612</v>
      </c>
      <c r="G300" s="63">
        <f t="shared" si="93"/>
        <v>193000</v>
      </c>
      <c r="H300" s="63">
        <f t="shared" si="93"/>
        <v>25965.38</v>
      </c>
      <c r="I300" s="63">
        <f t="shared" si="93"/>
        <v>3416.25</v>
      </c>
      <c r="J300" s="64">
        <f>I300/H300*100</f>
        <v>13.156942051300616</v>
      </c>
    </row>
    <row r="301" spans="1:10" x14ac:dyDescent="0.35">
      <c r="A301" s="84">
        <v>3</v>
      </c>
      <c r="B301" s="91" t="s">
        <v>107</v>
      </c>
      <c r="C301" s="67">
        <f t="shared" si="93"/>
        <v>80925.679999999993</v>
      </c>
      <c r="D301" s="67">
        <f t="shared" si="93"/>
        <v>10740.683522463334</v>
      </c>
      <c r="E301" s="67">
        <f t="shared" si="93"/>
        <v>108000</v>
      </c>
      <c r="F301" s="67">
        <f t="shared" si="93"/>
        <v>14334.063308779612</v>
      </c>
      <c r="G301" s="67">
        <f t="shared" si="93"/>
        <v>193000</v>
      </c>
      <c r="H301" s="67">
        <f t="shared" si="93"/>
        <v>25965.38</v>
      </c>
      <c r="I301" s="67">
        <f t="shared" si="93"/>
        <v>3416.25</v>
      </c>
      <c r="J301" s="120">
        <f>I301/H301*100</f>
        <v>13.156942051300616</v>
      </c>
    </row>
    <row r="302" spans="1:10" x14ac:dyDescent="0.35">
      <c r="A302" s="86">
        <v>32</v>
      </c>
      <c r="B302" s="87" t="s">
        <v>65</v>
      </c>
      <c r="C302" s="71">
        <f t="shared" ref="C302:H302" si="94">C303+C306+C310+C314</f>
        <v>80925.679999999993</v>
      </c>
      <c r="D302" s="71">
        <f t="shared" si="94"/>
        <v>10740.683522463334</v>
      </c>
      <c r="E302" s="71">
        <f t="shared" si="94"/>
        <v>108000</v>
      </c>
      <c r="F302" s="71">
        <f t="shared" si="94"/>
        <v>14334.063308779612</v>
      </c>
      <c r="G302" s="71">
        <f t="shared" si="94"/>
        <v>193000</v>
      </c>
      <c r="H302" s="71">
        <f t="shared" si="94"/>
        <v>25965.38</v>
      </c>
      <c r="I302" s="71">
        <v>3416.25</v>
      </c>
      <c r="J302" s="127">
        <f>I302/H302*100</f>
        <v>13.156942051300616</v>
      </c>
    </row>
    <row r="303" spans="1:10" x14ac:dyDescent="0.35">
      <c r="A303" s="88">
        <v>321</v>
      </c>
      <c r="B303" s="89" t="s">
        <v>122</v>
      </c>
      <c r="C303" s="36">
        <f t="shared" ref="C303:I303" si="95">SUM(C304:C305)</f>
        <v>200</v>
      </c>
      <c r="D303" s="36">
        <f t="shared" si="95"/>
        <v>26.54456168292521</v>
      </c>
      <c r="E303" s="36">
        <f t="shared" si="95"/>
        <v>6000</v>
      </c>
      <c r="F303" s="36">
        <f t="shared" si="95"/>
        <v>796.33685048775624</v>
      </c>
      <c r="G303" s="36">
        <f t="shared" si="95"/>
        <v>21000</v>
      </c>
      <c r="H303" s="36">
        <f t="shared" si="95"/>
        <v>0</v>
      </c>
      <c r="I303" s="36">
        <f t="shared" si="95"/>
        <v>0</v>
      </c>
      <c r="J303" s="68">
        <v>0</v>
      </c>
    </row>
    <row r="304" spans="1:10" x14ac:dyDescent="0.35">
      <c r="A304" s="74">
        <v>3211</v>
      </c>
      <c r="B304" s="75" t="s">
        <v>123</v>
      </c>
      <c r="C304" s="38">
        <v>0</v>
      </c>
      <c r="D304" s="38">
        <f>C304/7.5345</f>
        <v>0</v>
      </c>
      <c r="E304" s="42">
        <v>5000</v>
      </c>
      <c r="F304" s="38">
        <f>E304/7.5345</f>
        <v>663.61404207313024</v>
      </c>
      <c r="G304" s="38">
        <v>20000</v>
      </c>
      <c r="H304" s="42">
        <v>0</v>
      </c>
      <c r="I304" s="42">
        <v>0</v>
      </c>
      <c r="J304" s="68">
        <v>0</v>
      </c>
    </row>
    <row r="305" spans="1:10" x14ac:dyDescent="0.35">
      <c r="A305" s="74">
        <v>3213</v>
      </c>
      <c r="B305" s="75" t="s">
        <v>124</v>
      </c>
      <c r="C305" s="38">
        <v>200</v>
      </c>
      <c r="D305" s="38">
        <f>C305/7.5345</f>
        <v>26.54456168292521</v>
      </c>
      <c r="E305" s="42">
        <v>1000</v>
      </c>
      <c r="F305" s="38">
        <f>E305/7.5345</f>
        <v>132.72280841462606</v>
      </c>
      <c r="G305" s="38">
        <v>1000</v>
      </c>
      <c r="H305" s="42">
        <v>0</v>
      </c>
      <c r="I305" s="42">
        <v>0</v>
      </c>
      <c r="J305" s="68">
        <v>0</v>
      </c>
    </row>
    <row r="306" spans="1:10" x14ac:dyDescent="0.35">
      <c r="A306" s="88">
        <v>322</v>
      </c>
      <c r="B306" s="89" t="s">
        <v>108</v>
      </c>
      <c r="C306" s="36">
        <f t="shared" ref="C306:I306" si="96">SUM(C307:C309)</f>
        <v>1216.8800000000001</v>
      </c>
      <c r="D306" s="36">
        <f t="shared" si="96"/>
        <v>161.50773110359015</v>
      </c>
      <c r="E306" s="36">
        <f t="shared" si="96"/>
        <v>8000</v>
      </c>
      <c r="F306" s="36">
        <f t="shared" si="96"/>
        <v>1061.7824673170085</v>
      </c>
      <c r="G306" s="36">
        <f t="shared" si="96"/>
        <v>8000</v>
      </c>
      <c r="H306" s="36">
        <f t="shared" si="96"/>
        <v>1447.74</v>
      </c>
      <c r="I306" s="36">
        <f t="shared" si="96"/>
        <v>0</v>
      </c>
      <c r="J306" s="68">
        <f>I306/H306*100</f>
        <v>0</v>
      </c>
    </row>
    <row r="307" spans="1:10" x14ac:dyDescent="0.35">
      <c r="A307" s="74">
        <v>3221</v>
      </c>
      <c r="B307" s="75" t="s">
        <v>126</v>
      </c>
      <c r="C307" s="38">
        <v>1216.8800000000001</v>
      </c>
      <c r="D307" s="38">
        <f>C307/7.5345</f>
        <v>161.50773110359015</v>
      </c>
      <c r="E307" s="42">
        <v>2000</v>
      </c>
      <c r="F307" s="38">
        <f>E307/7.5345</f>
        <v>265.44561682925212</v>
      </c>
      <c r="G307" s="38">
        <v>2000</v>
      </c>
      <c r="H307" s="42">
        <v>1447.74</v>
      </c>
      <c r="I307" s="42">
        <v>0</v>
      </c>
      <c r="J307" s="68">
        <f>I307/H307*100</f>
        <v>0</v>
      </c>
    </row>
    <row r="308" spans="1:10" x14ac:dyDescent="0.35">
      <c r="A308" s="74">
        <v>3224</v>
      </c>
      <c r="B308" s="75" t="s">
        <v>149</v>
      </c>
      <c r="C308" s="38">
        <v>0</v>
      </c>
      <c r="D308" s="38">
        <f>C308/7.5345</f>
        <v>0</v>
      </c>
      <c r="E308" s="42">
        <v>1000</v>
      </c>
      <c r="F308" s="38">
        <f>E308/7.5345</f>
        <v>132.72280841462606</v>
      </c>
      <c r="G308" s="38">
        <v>1000</v>
      </c>
      <c r="H308" s="42">
        <v>0</v>
      </c>
      <c r="I308" s="42">
        <v>0</v>
      </c>
      <c r="J308" s="68">
        <v>0</v>
      </c>
    </row>
    <row r="309" spans="1:10" x14ac:dyDescent="0.35">
      <c r="A309" s="74">
        <v>3225</v>
      </c>
      <c r="B309" s="75" t="s">
        <v>128</v>
      </c>
      <c r="C309" s="38">
        <v>0</v>
      </c>
      <c r="D309" s="38">
        <f>C309/7.5345</f>
        <v>0</v>
      </c>
      <c r="E309" s="42">
        <v>5000</v>
      </c>
      <c r="F309" s="38">
        <f>E309/7.5345</f>
        <v>663.61404207313024</v>
      </c>
      <c r="G309" s="38">
        <v>5000</v>
      </c>
      <c r="H309" s="42">
        <v>0</v>
      </c>
      <c r="I309" s="42">
        <v>0</v>
      </c>
      <c r="J309" s="68">
        <v>0</v>
      </c>
    </row>
    <row r="310" spans="1:10" x14ac:dyDescent="0.35">
      <c r="A310" s="88">
        <v>323</v>
      </c>
      <c r="B310" s="89" t="s">
        <v>130</v>
      </c>
      <c r="C310" s="36">
        <f t="shared" ref="C310:I310" si="97">SUM(C311:C313)</f>
        <v>15102.41</v>
      </c>
      <c r="D310" s="36">
        <f t="shared" si="97"/>
        <v>2004.4342690291326</v>
      </c>
      <c r="E310" s="36">
        <f t="shared" si="97"/>
        <v>22000</v>
      </c>
      <c r="F310" s="36">
        <f t="shared" si="97"/>
        <v>2919.9017851217732</v>
      </c>
      <c r="G310" s="36">
        <f t="shared" si="97"/>
        <v>22000</v>
      </c>
      <c r="H310" s="36">
        <f t="shared" si="97"/>
        <v>0</v>
      </c>
      <c r="I310" s="36">
        <f t="shared" si="97"/>
        <v>0</v>
      </c>
      <c r="J310" s="68">
        <v>0</v>
      </c>
    </row>
    <row r="311" spans="1:10" x14ac:dyDescent="0.35">
      <c r="A311" s="74">
        <v>3231</v>
      </c>
      <c r="B311" s="75" t="s">
        <v>131</v>
      </c>
      <c r="C311" s="38">
        <v>7289.91</v>
      </c>
      <c r="D311" s="38">
        <f>C311/7.5345</f>
        <v>967.53732828986654</v>
      </c>
      <c r="E311" s="42">
        <v>8000</v>
      </c>
      <c r="F311" s="38">
        <f>E311/7.5345</f>
        <v>1061.7824673170085</v>
      </c>
      <c r="G311" s="38">
        <v>8000</v>
      </c>
      <c r="H311" s="42">
        <v>0</v>
      </c>
      <c r="I311" s="42">
        <v>0</v>
      </c>
      <c r="J311" s="68">
        <v>0</v>
      </c>
    </row>
    <row r="312" spans="1:10" x14ac:dyDescent="0.35">
      <c r="A312" s="74">
        <v>3232</v>
      </c>
      <c r="B312" s="75" t="s">
        <v>150</v>
      </c>
      <c r="C312" s="38">
        <v>7812.5</v>
      </c>
      <c r="D312" s="38">
        <f>C312/7.5345</f>
        <v>1036.896940739266</v>
      </c>
      <c r="E312" s="42">
        <v>5000</v>
      </c>
      <c r="F312" s="38">
        <f>E312/7.5345</f>
        <v>663.61404207313024</v>
      </c>
      <c r="G312" s="38">
        <v>5000</v>
      </c>
      <c r="H312" s="42">
        <v>0</v>
      </c>
      <c r="I312" s="42">
        <v>0</v>
      </c>
      <c r="J312" s="68">
        <v>0</v>
      </c>
    </row>
    <row r="313" spans="1:10" x14ac:dyDescent="0.35">
      <c r="A313" s="74">
        <v>3239</v>
      </c>
      <c r="B313" s="75" t="s">
        <v>138</v>
      </c>
      <c r="C313" s="38">
        <v>0</v>
      </c>
      <c r="D313" s="38">
        <f>C313/7.5345</f>
        <v>0</v>
      </c>
      <c r="E313" s="42">
        <v>9000</v>
      </c>
      <c r="F313" s="38">
        <f>E313/7.5345</f>
        <v>1194.5052757316344</v>
      </c>
      <c r="G313" s="38">
        <v>9000</v>
      </c>
      <c r="H313" s="42">
        <v>0</v>
      </c>
      <c r="I313" s="42">
        <v>0</v>
      </c>
      <c r="J313" s="68">
        <v>0</v>
      </c>
    </row>
    <row r="314" spans="1:10" ht="26.5" x14ac:dyDescent="0.35">
      <c r="A314" s="88">
        <v>329</v>
      </c>
      <c r="B314" s="89" t="s">
        <v>139</v>
      </c>
      <c r="C314" s="36">
        <f t="shared" ref="C314:H314" si="98">SUM(C315:C316)</f>
        <v>64406.39</v>
      </c>
      <c r="D314" s="36">
        <f t="shared" si="98"/>
        <v>8548.1969606476869</v>
      </c>
      <c r="E314" s="36">
        <f t="shared" si="98"/>
        <v>72000</v>
      </c>
      <c r="F314" s="36">
        <f t="shared" si="98"/>
        <v>9556.0422058530748</v>
      </c>
      <c r="G314" s="36">
        <f t="shared" si="98"/>
        <v>142000</v>
      </c>
      <c r="H314" s="36">
        <f t="shared" si="98"/>
        <v>24517.64</v>
      </c>
      <c r="I314" s="36">
        <v>0</v>
      </c>
      <c r="J314" s="68">
        <f>I314/H314*100</f>
        <v>0</v>
      </c>
    </row>
    <row r="315" spans="1:10" x14ac:dyDescent="0.35">
      <c r="A315" s="103">
        <v>3292</v>
      </c>
      <c r="B315" s="75" t="s">
        <v>140</v>
      </c>
      <c r="C315" s="38">
        <v>15240</v>
      </c>
      <c r="D315" s="38">
        <f>C315/7.5345</f>
        <v>2022.6956002389009</v>
      </c>
      <c r="E315" s="42">
        <v>12000</v>
      </c>
      <c r="F315" s="38">
        <f>E315/7.5345</f>
        <v>1592.6737009755125</v>
      </c>
      <c r="G315" s="38">
        <v>12000</v>
      </c>
      <c r="H315" s="42">
        <v>1990.84</v>
      </c>
      <c r="I315" s="42">
        <v>0</v>
      </c>
      <c r="J315" s="68">
        <f>I315/H315*100</f>
        <v>0</v>
      </c>
    </row>
    <row r="316" spans="1:10" x14ac:dyDescent="0.35">
      <c r="A316" s="74">
        <v>3299</v>
      </c>
      <c r="B316" s="75" t="s">
        <v>139</v>
      </c>
      <c r="C316" s="38">
        <v>49166.39</v>
      </c>
      <c r="D316" s="38">
        <f>C316/7.5345</f>
        <v>6525.5013604087862</v>
      </c>
      <c r="E316" s="42">
        <v>60000</v>
      </c>
      <c r="F316" s="38">
        <f>E316/7.5345</f>
        <v>7963.3685048775624</v>
      </c>
      <c r="G316" s="38">
        <v>130000</v>
      </c>
      <c r="H316" s="42">
        <v>22526.799999999999</v>
      </c>
      <c r="I316" s="42">
        <v>3416.25</v>
      </c>
      <c r="J316" s="68">
        <f>I316/H316*100</f>
        <v>15.165269811957312</v>
      </c>
    </row>
    <row r="317" spans="1:10" x14ac:dyDescent="0.35">
      <c r="A317" s="101" t="s">
        <v>283</v>
      </c>
      <c r="B317" s="102" t="s">
        <v>39</v>
      </c>
      <c r="C317" s="63">
        <f t="shared" ref="C317:G317" si="99">C318</f>
        <v>213490.98</v>
      </c>
      <c r="D317" s="63">
        <f t="shared" si="99"/>
        <v>28335.12243679076</v>
      </c>
      <c r="E317" s="63">
        <f t="shared" si="99"/>
        <v>91500</v>
      </c>
      <c r="F317" s="63">
        <f t="shared" si="99"/>
        <v>12144.136969938285</v>
      </c>
      <c r="G317" s="63">
        <f t="shared" si="99"/>
        <v>91500</v>
      </c>
      <c r="H317" s="63">
        <v>55411.78</v>
      </c>
      <c r="I317" s="63">
        <v>35009.769999999997</v>
      </c>
      <c r="J317" s="64">
        <f>I317/H317*100</f>
        <v>63.181096149591284</v>
      </c>
    </row>
    <row r="318" spans="1:10" x14ac:dyDescent="0.35">
      <c r="A318" s="84">
        <v>3</v>
      </c>
      <c r="B318" s="91" t="s">
        <v>107</v>
      </c>
      <c r="C318" s="67">
        <f t="shared" ref="C318:G318" si="100">C327</f>
        <v>213490.98</v>
      </c>
      <c r="D318" s="67">
        <f t="shared" si="100"/>
        <v>28335.12243679076</v>
      </c>
      <c r="E318" s="67">
        <f t="shared" si="100"/>
        <v>91500</v>
      </c>
      <c r="F318" s="67">
        <f t="shared" si="100"/>
        <v>12144.136969938285</v>
      </c>
      <c r="G318" s="67">
        <f t="shared" si="100"/>
        <v>91500</v>
      </c>
      <c r="H318" s="67">
        <v>0</v>
      </c>
      <c r="I318" s="67">
        <v>0</v>
      </c>
      <c r="J318" s="120" t="e">
        <f>I318/H318*100</f>
        <v>#DIV/0!</v>
      </c>
    </row>
    <row r="319" spans="1:10" x14ac:dyDescent="0.35">
      <c r="A319" s="144">
        <v>31</v>
      </c>
      <c r="B319" s="91" t="s">
        <v>64</v>
      </c>
      <c r="C319" s="67"/>
      <c r="D319" s="67"/>
      <c r="E319" s="67"/>
      <c r="F319" s="67"/>
      <c r="G319" s="67"/>
      <c r="H319" s="146">
        <v>0</v>
      </c>
      <c r="I319" s="67">
        <v>0</v>
      </c>
      <c r="J319" s="120">
        <v>0</v>
      </c>
    </row>
    <row r="320" spans="1:10" x14ac:dyDescent="0.35">
      <c r="A320" s="136">
        <v>311</v>
      </c>
      <c r="B320" s="133" t="s">
        <v>161</v>
      </c>
      <c r="C320" s="67"/>
      <c r="D320" s="67"/>
      <c r="E320" s="67"/>
      <c r="F320" s="67"/>
      <c r="G320" s="67"/>
      <c r="H320" s="145">
        <v>0</v>
      </c>
      <c r="I320" s="134">
        <v>0</v>
      </c>
      <c r="J320" s="135">
        <v>0</v>
      </c>
    </row>
    <row r="321" spans="1:10" x14ac:dyDescent="0.35">
      <c r="A321" s="136">
        <v>3111</v>
      </c>
      <c r="B321" s="137" t="s">
        <v>162</v>
      </c>
      <c r="C321" s="67"/>
      <c r="D321" s="67"/>
      <c r="E321" s="67"/>
      <c r="F321" s="67"/>
      <c r="G321" s="67"/>
      <c r="H321" s="145">
        <v>0</v>
      </c>
      <c r="I321" s="134">
        <v>0</v>
      </c>
      <c r="J321" s="135">
        <v>0</v>
      </c>
    </row>
    <row r="322" spans="1:10" x14ac:dyDescent="0.35">
      <c r="A322" s="132">
        <v>32</v>
      </c>
      <c r="B322" s="133" t="s">
        <v>65</v>
      </c>
      <c r="C322" s="67"/>
      <c r="D322" s="67"/>
      <c r="E322" s="67"/>
      <c r="F322" s="67"/>
      <c r="G322" s="67"/>
      <c r="H322" s="145">
        <v>0</v>
      </c>
      <c r="I322" s="134">
        <v>0</v>
      </c>
      <c r="J322" s="135">
        <v>0</v>
      </c>
    </row>
    <row r="323" spans="1:10" x14ac:dyDescent="0.35">
      <c r="A323" s="136">
        <v>321</v>
      </c>
      <c r="B323" s="137" t="s">
        <v>230</v>
      </c>
      <c r="C323" s="67"/>
      <c r="D323" s="67"/>
      <c r="E323" s="67"/>
      <c r="F323" s="67"/>
      <c r="G323" s="67"/>
      <c r="H323" s="145">
        <v>0</v>
      </c>
      <c r="I323" s="134">
        <v>0</v>
      </c>
      <c r="J323" s="135">
        <v>0</v>
      </c>
    </row>
    <row r="324" spans="1:10" x14ac:dyDescent="0.35">
      <c r="A324" s="136">
        <v>3211</v>
      </c>
      <c r="B324" s="137" t="s">
        <v>123</v>
      </c>
      <c r="C324" s="67"/>
      <c r="D324" s="67"/>
      <c r="E324" s="67"/>
      <c r="F324" s="67"/>
      <c r="G324" s="67"/>
      <c r="H324" s="145">
        <v>0</v>
      </c>
      <c r="I324" s="134">
        <v>0</v>
      </c>
      <c r="J324" s="135">
        <v>0</v>
      </c>
    </row>
    <row r="325" spans="1:10" x14ac:dyDescent="0.35">
      <c r="A325" s="136">
        <v>3213</v>
      </c>
      <c r="B325" s="137" t="s">
        <v>220</v>
      </c>
      <c r="C325" s="67"/>
      <c r="D325" s="67"/>
      <c r="E325" s="67"/>
      <c r="F325" s="67"/>
      <c r="G325" s="67"/>
      <c r="H325" s="145">
        <v>0</v>
      </c>
      <c r="I325" s="134">
        <v>0</v>
      </c>
      <c r="J325" s="135">
        <v>0</v>
      </c>
    </row>
    <row r="326" spans="1:10" x14ac:dyDescent="0.35">
      <c r="A326" s="136">
        <v>3214</v>
      </c>
      <c r="B326" s="137" t="s">
        <v>125</v>
      </c>
      <c r="C326" s="67"/>
      <c r="D326" s="67"/>
      <c r="E326" s="67"/>
      <c r="F326" s="67"/>
      <c r="G326" s="67"/>
      <c r="H326" s="145">
        <v>0</v>
      </c>
      <c r="I326" s="134">
        <v>0</v>
      </c>
      <c r="J326" s="135">
        <v>0</v>
      </c>
    </row>
    <row r="327" spans="1:10" x14ac:dyDescent="0.35">
      <c r="A327" s="86">
        <v>32</v>
      </c>
      <c r="B327" s="87" t="s">
        <v>65</v>
      </c>
      <c r="C327" s="71">
        <f>C331+C334+C339</f>
        <v>213490.98</v>
      </c>
      <c r="D327" s="71">
        <f>D331+D334+D339</f>
        <v>28335.12243679076</v>
      </c>
      <c r="E327" s="71">
        <f>E331+E334+E339</f>
        <v>91500</v>
      </c>
      <c r="F327" s="71">
        <f>F331+F334+F339</f>
        <v>12144.136969938285</v>
      </c>
      <c r="G327" s="71">
        <f>G331+G334+G339</f>
        <v>91500</v>
      </c>
      <c r="H327" s="71">
        <v>55411.78</v>
      </c>
      <c r="I327" s="71">
        <v>35009.769999999997</v>
      </c>
      <c r="J327" s="127">
        <f>I327/H327*100</f>
        <v>63.181096149591284</v>
      </c>
    </row>
    <row r="328" spans="1:10" x14ac:dyDescent="0.35">
      <c r="A328" s="88">
        <v>321</v>
      </c>
      <c r="B328" s="89" t="s">
        <v>122</v>
      </c>
      <c r="C328" s="104"/>
      <c r="D328" s="104"/>
      <c r="E328" s="104"/>
      <c r="F328" s="104"/>
      <c r="G328" s="104"/>
      <c r="H328" s="104">
        <v>265.45</v>
      </c>
      <c r="I328" s="104">
        <v>0</v>
      </c>
      <c r="J328" s="68">
        <v>0</v>
      </c>
    </row>
    <row r="329" spans="1:10" x14ac:dyDescent="0.35">
      <c r="A329" s="74">
        <v>3211</v>
      </c>
      <c r="B329" s="75" t="s">
        <v>123</v>
      </c>
      <c r="C329" s="104"/>
      <c r="D329" s="104"/>
      <c r="E329" s="104"/>
      <c r="F329" s="104"/>
      <c r="G329" s="104"/>
      <c r="H329" s="105">
        <v>265.45</v>
      </c>
      <c r="I329" s="104">
        <v>0</v>
      </c>
      <c r="J329" s="68">
        <v>0</v>
      </c>
    </row>
    <row r="330" spans="1:10" x14ac:dyDescent="0.35">
      <c r="A330" s="74">
        <v>3213</v>
      </c>
      <c r="B330" s="75" t="s">
        <v>124</v>
      </c>
      <c r="C330" s="104"/>
      <c r="D330" s="104"/>
      <c r="E330" s="104"/>
      <c r="F330" s="104"/>
      <c r="G330" s="104"/>
      <c r="H330" s="105">
        <v>0</v>
      </c>
      <c r="I330" s="105">
        <v>0</v>
      </c>
      <c r="J330" s="106">
        <v>0</v>
      </c>
    </row>
    <row r="331" spans="1:10" x14ac:dyDescent="0.35">
      <c r="A331" s="88">
        <v>322</v>
      </c>
      <c r="B331" s="89" t="s">
        <v>108</v>
      </c>
      <c r="C331" s="36">
        <f t="shared" ref="C331:G331" si="101">SUM(C332:C333)</f>
        <v>516.20000000000005</v>
      </c>
      <c r="D331" s="36">
        <f t="shared" si="101"/>
        <v>68.511513703629973</v>
      </c>
      <c r="E331" s="36">
        <f t="shared" si="101"/>
        <v>7000</v>
      </c>
      <c r="F331" s="36">
        <f t="shared" si="101"/>
        <v>929.05965890238235</v>
      </c>
      <c r="G331" s="36">
        <f t="shared" si="101"/>
        <v>7000</v>
      </c>
      <c r="H331" s="36">
        <v>2720.82</v>
      </c>
      <c r="I331" s="36">
        <f>SUM(I332:I333)</f>
        <v>3469.77</v>
      </c>
      <c r="J331" s="68">
        <f>I331/H331*100</f>
        <v>127.52662800185237</v>
      </c>
    </row>
    <row r="332" spans="1:10" x14ac:dyDescent="0.35">
      <c r="A332" s="74">
        <v>3221</v>
      </c>
      <c r="B332" s="75" t="s">
        <v>126</v>
      </c>
      <c r="C332" s="38">
        <v>516.20000000000005</v>
      </c>
      <c r="D332" s="38">
        <f>C332/7.5345</f>
        <v>68.511513703629973</v>
      </c>
      <c r="E332" s="42">
        <v>2000</v>
      </c>
      <c r="F332" s="38">
        <f>E332/7.5345</f>
        <v>265.44561682925212</v>
      </c>
      <c r="G332" s="38">
        <v>2000</v>
      </c>
      <c r="H332" s="42">
        <v>1327.23</v>
      </c>
      <c r="I332" s="42">
        <v>1876.81</v>
      </c>
      <c r="J332" s="68">
        <f>I332/H332*100</f>
        <v>141.40804532748658</v>
      </c>
    </row>
    <row r="333" spans="1:10" x14ac:dyDescent="0.35">
      <c r="A333" s="74">
        <v>3225</v>
      </c>
      <c r="B333" s="75" t="s">
        <v>128</v>
      </c>
      <c r="C333" s="38">
        <v>0</v>
      </c>
      <c r="D333" s="38">
        <f>C333/7.5345</f>
        <v>0</v>
      </c>
      <c r="E333" s="42">
        <v>5000</v>
      </c>
      <c r="F333" s="38">
        <f>E333/7.5345</f>
        <v>663.61404207313024</v>
      </c>
      <c r="G333" s="38">
        <v>5000</v>
      </c>
      <c r="H333" s="42">
        <v>1393.59</v>
      </c>
      <c r="I333" s="42">
        <v>1592.96</v>
      </c>
      <c r="J333" s="68">
        <f>I333/H333*100</f>
        <v>114.30621631900344</v>
      </c>
    </row>
    <row r="334" spans="1:10" x14ac:dyDescent="0.35">
      <c r="A334" s="88">
        <v>323</v>
      </c>
      <c r="B334" s="89" t="s">
        <v>130</v>
      </c>
      <c r="C334" s="36">
        <f t="shared" ref="C334:G334" si="102">SUM(C335:C338)</f>
        <v>11390</v>
      </c>
      <c r="D334" s="36">
        <f t="shared" si="102"/>
        <v>1511.7127878425906</v>
      </c>
      <c r="E334" s="36">
        <f t="shared" si="102"/>
        <v>14500</v>
      </c>
      <c r="F334" s="36">
        <f t="shared" si="102"/>
        <v>1924.4807220120776</v>
      </c>
      <c r="G334" s="36">
        <f t="shared" si="102"/>
        <v>14500</v>
      </c>
      <c r="H334" s="36">
        <v>4910.74</v>
      </c>
      <c r="I334" s="36">
        <v>0</v>
      </c>
      <c r="J334" s="68">
        <f>I334/H334*100</f>
        <v>0</v>
      </c>
    </row>
    <row r="335" spans="1:10" x14ac:dyDescent="0.35">
      <c r="A335" s="74">
        <v>3231</v>
      </c>
      <c r="B335" s="75" t="s">
        <v>131</v>
      </c>
      <c r="C335" s="38">
        <v>0</v>
      </c>
      <c r="D335" s="38">
        <f>C335/7.5345</f>
        <v>0</v>
      </c>
      <c r="E335" s="42">
        <v>500</v>
      </c>
      <c r="F335" s="38">
        <f>E335/7.5345</f>
        <v>66.361404207313029</v>
      </c>
      <c r="G335" s="38">
        <v>500</v>
      </c>
      <c r="H335" s="42">
        <v>0</v>
      </c>
      <c r="I335" s="42">
        <v>0</v>
      </c>
      <c r="J335" s="68">
        <v>0</v>
      </c>
    </row>
    <row r="336" spans="1:10" x14ac:dyDescent="0.35">
      <c r="A336" s="74">
        <v>3232</v>
      </c>
      <c r="B336" s="75" t="s">
        <v>150</v>
      </c>
      <c r="C336" s="38">
        <v>0</v>
      </c>
      <c r="D336" s="38">
        <f>C336/7.5345</f>
        <v>0</v>
      </c>
      <c r="E336" s="42">
        <v>5000</v>
      </c>
      <c r="F336" s="38">
        <f>E336/7.5345</f>
        <v>663.61404207313024</v>
      </c>
      <c r="G336" s="38">
        <v>5000</v>
      </c>
      <c r="H336" s="42">
        <v>4910.74</v>
      </c>
      <c r="I336" s="42">
        <v>0</v>
      </c>
      <c r="J336" s="68">
        <f>I336/H336*100</f>
        <v>0</v>
      </c>
    </row>
    <row r="337" spans="1:10" x14ac:dyDescent="0.35">
      <c r="A337" s="74">
        <v>3236</v>
      </c>
      <c r="B337" s="75" t="s">
        <v>135</v>
      </c>
      <c r="C337" s="38">
        <v>11390</v>
      </c>
      <c r="D337" s="38">
        <f>C337/7.5345</f>
        <v>1511.7127878425906</v>
      </c>
      <c r="E337" s="42">
        <v>0</v>
      </c>
      <c r="F337" s="38">
        <f>E337/7.5345</f>
        <v>0</v>
      </c>
      <c r="G337" s="38">
        <v>0</v>
      </c>
      <c r="H337" s="42">
        <f>G337/7.5345</f>
        <v>0</v>
      </c>
      <c r="I337" s="42">
        <v>0</v>
      </c>
      <c r="J337" s="68">
        <v>0</v>
      </c>
    </row>
    <row r="338" spans="1:10" x14ac:dyDescent="0.35">
      <c r="A338" s="74">
        <v>3239</v>
      </c>
      <c r="B338" s="75" t="s">
        <v>138</v>
      </c>
      <c r="C338" s="38">
        <v>0</v>
      </c>
      <c r="D338" s="38">
        <f>C338/7.5345</f>
        <v>0</v>
      </c>
      <c r="E338" s="42">
        <v>9000</v>
      </c>
      <c r="F338" s="38">
        <f>E338/7.5345</f>
        <v>1194.5052757316344</v>
      </c>
      <c r="G338" s="38">
        <v>9000</v>
      </c>
      <c r="H338" s="42">
        <v>0</v>
      </c>
      <c r="I338" s="42">
        <v>0</v>
      </c>
      <c r="J338" s="68">
        <v>0</v>
      </c>
    </row>
    <row r="339" spans="1:10" ht="26.5" x14ac:dyDescent="0.35">
      <c r="A339" s="88">
        <v>329</v>
      </c>
      <c r="B339" s="89" t="s">
        <v>139</v>
      </c>
      <c r="C339" s="36">
        <f>C348</f>
        <v>201584.78</v>
      </c>
      <c r="D339" s="36">
        <f>D348</f>
        <v>26754.898135244541</v>
      </c>
      <c r="E339" s="36">
        <f>E348</f>
        <v>70000</v>
      </c>
      <c r="F339" s="36">
        <f>F348</f>
        <v>9290.596589023824</v>
      </c>
      <c r="G339" s="36">
        <f>G348</f>
        <v>70000</v>
      </c>
      <c r="H339" s="36">
        <v>47514.77</v>
      </c>
      <c r="I339" s="36">
        <f>SUM(I340:I341)</f>
        <v>31540</v>
      </c>
      <c r="J339" s="68">
        <f>I339/H339*100</f>
        <v>66.379359512842001</v>
      </c>
    </row>
    <row r="340" spans="1:10" x14ac:dyDescent="0.35">
      <c r="A340" s="74">
        <v>3299</v>
      </c>
      <c r="B340" s="75" t="s">
        <v>139</v>
      </c>
      <c r="C340" s="36"/>
      <c r="D340" s="36"/>
      <c r="E340" s="36"/>
      <c r="F340" s="36"/>
      <c r="G340" s="36"/>
      <c r="H340" s="38">
        <v>35835.160000000003</v>
      </c>
      <c r="I340" s="38">
        <v>26075</v>
      </c>
      <c r="J340" s="68">
        <v>0</v>
      </c>
    </row>
    <row r="341" spans="1:10" x14ac:dyDescent="0.35">
      <c r="A341" s="74">
        <v>3299</v>
      </c>
      <c r="B341" s="75" t="s">
        <v>139</v>
      </c>
      <c r="C341" s="36"/>
      <c r="D341" s="36"/>
      <c r="E341" s="36"/>
      <c r="F341" s="36"/>
      <c r="G341" s="36"/>
      <c r="H341" s="38">
        <v>11679.61</v>
      </c>
      <c r="I341" s="38">
        <v>5465</v>
      </c>
      <c r="J341" s="68">
        <v>0</v>
      </c>
    </row>
    <row r="342" spans="1:10" ht="39.5" x14ac:dyDescent="0.35">
      <c r="A342" s="88">
        <v>37</v>
      </c>
      <c r="B342" s="89" t="s">
        <v>68</v>
      </c>
      <c r="C342" s="36"/>
      <c r="D342" s="36"/>
      <c r="E342" s="36"/>
      <c r="F342" s="36"/>
      <c r="G342" s="36"/>
      <c r="H342" s="36">
        <v>0</v>
      </c>
      <c r="I342" s="36">
        <v>0</v>
      </c>
      <c r="J342" s="68">
        <v>0</v>
      </c>
    </row>
    <row r="343" spans="1:10" ht="26" x14ac:dyDescent="0.35">
      <c r="A343" s="74">
        <v>372</v>
      </c>
      <c r="B343" s="75" t="s">
        <v>235</v>
      </c>
      <c r="C343" s="36"/>
      <c r="D343" s="36"/>
      <c r="E343" s="36"/>
      <c r="F343" s="36"/>
      <c r="G343" s="36"/>
      <c r="H343" s="38">
        <v>0</v>
      </c>
      <c r="I343" s="38">
        <v>0</v>
      </c>
      <c r="J343" s="68">
        <v>0</v>
      </c>
    </row>
    <row r="344" spans="1:10" ht="26" x14ac:dyDescent="0.35">
      <c r="A344" s="74">
        <v>3722</v>
      </c>
      <c r="B344" s="75" t="s">
        <v>68</v>
      </c>
      <c r="C344" s="36"/>
      <c r="D344" s="36"/>
      <c r="E344" s="36"/>
      <c r="F344" s="36"/>
      <c r="G344" s="36"/>
      <c r="H344" s="38">
        <v>0</v>
      </c>
      <c r="I344" s="36">
        <v>0</v>
      </c>
      <c r="J344" s="68">
        <v>0</v>
      </c>
    </row>
    <row r="345" spans="1:10" ht="26.5" x14ac:dyDescent="0.35">
      <c r="A345" s="88">
        <v>4</v>
      </c>
      <c r="B345" s="89" t="s">
        <v>70</v>
      </c>
      <c r="C345" s="36"/>
      <c r="D345" s="36"/>
      <c r="E345" s="36"/>
      <c r="F345" s="36"/>
      <c r="G345" s="36"/>
      <c r="H345" s="36">
        <v>0</v>
      </c>
      <c r="I345" s="36">
        <v>0</v>
      </c>
      <c r="J345" s="68">
        <v>0</v>
      </c>
    </row>
    <row r="346" spans="1:10" ht="26" x14ac:dyDescent="0.35">
      <c r="A346" s="74">
        <v>42</v>
      </c>
      <c r="B346" s="75" t="s">
        <v>173</v>
      </c>
      <c r="C346" s="36"/>
      <c r="D346" s="36"/>
      <c r="E346" s="36"/>
      <c r="F346" s="36"/>
      <c r="G346" s="36"/>
      <c r="H346" s="38">
        <v>0</v>
      </c>
      <c r="I346" s="36">
        <v>0</v>
      </c>
      <c r="J346" s="68">
        <v>0</v>
      </c>
    </row>
    <row r="347" spans="1:10" ht="26.5" x14ac:dyDescent="0.35">
      <c r="A347" s="88">
        <v>424</v>
      </c>
      <c r="B347" s="89" t="s">
        <v>206</v>
      </c>
      <c r="C347" s="36"/>
      <c r="D347" s="36"/>
      <c r="E347" s="36"/>
      <c r="F347" s="36"/>
      <c r="G347" s="36"/>
      <c r="H347" s="36">
        <v>0</v>
      </c>
      <c r="I347" s="36">
        <v>0</v>
      </c>
      <c r="J347" s="68">
        <v>0</v>
      </c>
    </row>
    <row r="348" spans="1:10" ht="26" x14ac:dyDescent="0.35">
      <c r="A348" s="74">
        <v>4241</v>
      </c>
      <c r="B348" s="75" t="s">
        <v>206</v>
      </c>
      <c r="C348" s="38">
        <v>201584.78</v>
      </c>
      <c r="D348" s="38">
        <f>C348/7.5345</f>
        <v>26754.898135244541</v>
      </c>
      <c r="E348" s="42">
        <v>70000</v>
      </c>
      <c r="F348" s="38">
        <f>E348/7.5345</f>
        <v>9290.596589023824</v>
      </c>
      <c r="G348" s="38">
        <v>70000</v>
      </c>
      <c r="H348" s="42">
        <v>0</v>
      </c>
      <c r="I348" s="42">
        <v>0</v>
      </c>
      <c r="J348" s="68" t="e">
        <f>I348/H348*100</f>
        <v>#DIV/0!</v>
      </c>
    </row>
    <row r="349" spans="1:10" x14ac:dyDescent="0.35">
      <c r="A349" s="101" t="s">
        <v>40</v>
      </c>
      <c r="B349" s="102" t="s">
        <v>41</v>
      </c>
      <c r="C349" s="63">
        <f t="shared" ref="C349:I351" si="103">C350</f>
        <v>0</v>
      </c>
      <c r="D349" s="63">
        <f t="shared" si="103"/>
        <v>0</v>
      </c>
      <c r="E349" s="63">
        <f t="shared" si="103"/>
        <v>0</v>
      </c>
      <c r="F349" s="63">
        <f t="shared" si="103"/>
        <v>0</v>
      </c>
      <c r="G349" s="63">
        <f t="shared" si="103"/>
        <v>0</v>
      </c>
      <c r="H349" s="63">
        <v>2452.98</v>
      </c>
      <c r="I349" s="63">
        <f t="shared" si="103"/>
        <v>0</v>
      </c>
      <c r="J349" s="64">
        <v>0</v>
      </c>
    </row>
    <row r="350" spans="1:10" x14ac:dyDescent="0.35">
      <c r="A350" s="84">
        <v>3</v>
      </c>
      <c r="B350" s="91" t="s">
        <v>107</v>
      </c>
      <c r="C350" s="67">
        <f t="shared" si="103"/>
        <v>0</v>
      </c>
      <c r="D350" s="67">
        <f t="shared" si="103"/>
        <v>0</v>
      </c>
      <c r="E350" s="67">
        <f t="shared" si="103"/>
        <v>0</v>
      </c>
      <c r="F350" s="67">
        <f t="shared" si="103"/>
        <v>0</v>
      </c>
      <c r="G350" s="67">
        <f t="shared" si="103"/>
        <v>0</v>
      </c>
      <c r="H350" s="67">
        <v>2452.98</v>
      </c>
      <c r="I350" s="67">
        <f t="shared" si="103"/>
        <v>0</v>
      </c>
      <c r="J350" s="120">
        <v>0</v>
      </c>
    </row>
    <row r="351" spans="1:10" x14ac:dyDescent="0.35">
      <c r="A351" s="86">
        <v>32</v>
      </c>
      <c r="B351" s="87" t="s">
        <v>65</v>
      </c>
      <c r="C351" s="71">
        <f t="shared" si="103"/>
        <v>0</v>
      </c>
      <c r="D351" s="71">
        <f t="shared" si="103"/>
        <v>0</v>
      </c>
      <c r="E351" s="71">
        <f t="shared" si="103"/>
        <v>0</v>
      </c>
      <c r="F351" s="71">
        <f t="shared" si="103"/>
        <v>0</v>
      </c>
      <c r="G351" s="71">
        <f t="shared" si="103"/>
        <v>0</v>
      </c>
      <c r="H351" s="71">
        <v>2452.98</v>
      </c>
      <c r="I351" s="71">
        <f t="shared" si="103"/>
        <v>0</v>
      </c>
      <c r="J351" s="127">
        <v>0</v>
      </c>
    </row>
    <row r="352" spans="1:10" ht="26.5" x14ac:dyDescent="0.35">
      <c r="A352" s="88">
        <v>329</v>
      </c>
      <c r="B352" s="89" t="s">
        <v>139</v>
      </c>
      <c r="C352" s="36">
        <f t="shared" ref="C352:I352" si="104">C354</f>
        <v>0</v>
      </c>
      <c r="D352" s="36">
        <f t="shared" si="104"/>
        <v>0</v>
      </c>
      <c r="E352" s="36">
        <f t="shared" si="104"/>
        <v>0</v>
      </c>
      <c r="F352" s="36">
        <f t="shared" si="104"/>
        <v>0</v>
      </c>
      <c r="G352" s="36">
        <f t="shared" si="104"/>
        <v>0</v>
      </c>
      <c r="H352" s="36">
        <f t="shared" si="104"/>
        <v>2030.66</v>
      </c>
      <c r="I352" s="36">
        <f t="shared" si="104"/>
        <v>0</v>
      </c>
      <c r="J352" s="68">
        <v>0</v>
      </c>
    </row>
    <row r="353" spans="1:10" x14ac:dyDescent="0.35">
      <c r="A353" s="88">
        <v>3225</v>
      </c>
      <c r="B353" s="89" t="s">
        <v>231</v>
      </c>
      <c r="C353" s="36"/>
      <c r="D353" s="36"/>
      <c r="E353" s="36"/>
      <c r="F353" s="36"/>
      <c r="G353" s="36"/>
      <c r="H353" s="36">
        <v>422.32</v>
      </c>
      <c r="I353" s="36">
        <v>0</v>
      </c>
      <c r="J353" s="68">
        <v>0</v>
      </c>
    </row>
    <row r="354" spans="1:10" x14ac:dyDescent="0.35">
      <c r="A354" s="74">
        <v>3299</v>
      </c>
      <c r="B354" s="75" t="s">
        <v>139</v>
      </c>
      <c r="C354" s="38">
        <v>0</v>
      </c>
      <c r="D354" s="38">
        <f>C354/7.5345</f>
        <v>0</v>
      </c>
      <c r="E354" s="42">
        <v>0</v>
      </c>
      <c r="F354" s="38">
        <f>E354/7.5345</f>
        <v>0</v>
      </c>
      <c r="G354" s="38">
        <v>0</v>
      </c>
      <c r="H354" s="42">
        <v>2030.66</v>
      </c>
      <c r="I354" s="42">
        <v>0</v>
      </c>
      <c r="J354" s="68">
        <v>0</v>
      </c>
    </row>
    <row r="355" spans="1:10" ht="26.5" x14ac:dyDescent="0.35">
      <c r="A355" s="183" t="s">
        <v>184</v>
      </c>
      <c r="B355" s="160" t="s">
        <v>185</v>
      </c>
      <c r="C355" s="59">
        <f>C370</f>
        <v>12625320.1</v>
      </c>
      <c r="D355" s="59">
        <f>D370</f>
        <v>1675667.9408056275</v>
      </c>
      <c r="E355" s="59">
        <f>E370</f>
        <v>14579500</v>
      </c>
      <c r="F355" s="59">
        <f>F370</f>
        <v>1935032.1852810404</v>
      </c>
      <c r="G355" s="59">
        <f>G370</f>
        <v>15229750</v>
      </c>
      <c r="H355" s="158">
        <v>1781287.93</v>
      </c>
      <c r="I355" s="158">
        <v>6836.57</v>
      </c>
      <c r="J355" s="159">
        <f t="shared" ref="J355:J380" si="105">I355/H355*100</f>
        <v>0.38379926596145519</v>
      </c>
    </row>
    <row r="356" spans="1:10" x14ac:dyDescent="0.35">
      <c r="A356" s="138" t="s">
        <v>232</v>
      </c>
      <c r="B356" s="108" t="s">
        <v>233</v>
      </c>
      <c r="C356" s="63">
        <f t="shared" ref="C356:G357" si="106">C357</f>
        <v>454.84</v>
      </c>
      <c r="D356" s="63">
        <f t="shared" si="106"/>
        <v>60.367642179308504</v>
      </c>
      <c r="E356" s="63">
        <f t="shared" si="106"/>
        <v>2000</v>
      </c>
      <c r="F356" s="63">
        <f t="shared" si="106"/>
        <v>265.44561682925212</v>
      </c>
      <c r="G356" s="63">
        <f t="shared" si="106"/>
        <v>4000</v>
      </c>
      <c r="H356" s="63">
        <f>H357</f>
        <v>5126.93</v>
      </c>
      <c r="I356" s="63">
        <v>1769.57</v>
      </c>
      <c r="J356" s="64">
        <f>I356/H356*100</f>
        <v>34.515197203784723</v>
      </c>
    </row>
    <row r="357" spans="1:10" x14ac:dyDescent="0.35">
      <c r="A357" s="84">
        <v>3</v>
      </c>
      <c r="B357" s="91" t="s">
        <v>107</v>
      </c>
      <c r="C357" s="67">
        <f t="shared" si="106"/>
        <v>454.84</v>
      </c>
      <c r="D357" s="67">
        <f t="shared" si="106"/>
        <v>60.367642179308504</v>
      </c>
      <c r="E357" s="67">
        <f t="shared" si="106"/>
        <v>2000</v>
      </c>
      <c r="F357" s="67">
        <f t="shared" si="106"/>
        <v>265.44561682925212</v>
      </c>
      <c r="G357" s="67">
        <f t="shared" si="106"/>
        <v>4000</v>
      </c>
      <c r="H357" s="67">
        <v>5126.93</v>
      </c>
      <c r="I357" s="67">
        <v>1769.57</v>
      </c>
      <c r="J357" s="120">
        <f>I357/H357*100</f>
        <v>34.515197203784723</v>
      </c>
    </row>
    <row r="358" spans="1:10" x14ac:dyDescent="0.35">
      <c r="A358" s="69">
        <v>31</v>
      </c>
      <c r="B358" s="70" t="s">
        <v>64</v>
      </c>
      <c r="C358" s="71">
        <f>C366</f>
        <v>454.84</v>
      </c>
      <c r="D358" s="71">
        <f>D366</f>
        <v>60.367642179308504</v>
      </c>
      <c r="E358" s="71">
        <f>E366</f>
        <v>2000</v>
      </c>
      <c r="F358" s="71">
        <f>F366</f>
        <v>265.44561682925212</v>
      </c>
      <c r="G358" s="71">
        <f>G366</f>
        <v>4000</v>
      </c>
      <c r="H358" s="71">
        <v>4513.49</v>
      </c>
      <c r="I358" s="71">
        <v>0</v>
      </c>
      <c r="J358" s="127">
        <f>I358/H358*100</f>
        <v>0</v>
      </c>
    </row>
    <row r="359" spans="1:10" x14ac:dyDescent="0.35">
      <c r="A359" s="139">
        <v>311</v>
      </c>
      <c r="B359" s="140" t="s">
        <v>227</v>
      </c>
      <c r="C359" s="71"/>
      <c r="D359" s="71"/>
      <c r="E359" s="71"/>
      <c r="F359" s="71"/>
      <c r="G359" s="71"/>
      <c r="H359" s="134">
        <v>2735</v>
      </c>
      <c r="I359" s="134">
        <v>0</v>
      </c>
      <c r="J359" s="135">
        <v>0</v>
      </c>
    </row>
    <row r="360" spans="1:10" x14ac:dyDescent="0.35">
      <c r="A360" s="147">
        <v>3113</v>
      </c>
      <c r="B360" s="149" t="s">
        <v>186</v>
      </c>
      <c r="C360" s="71"/>
      <c r="D360" s="71"/>
      <c r="E360" s="71"/>
      <c r="F360" s="71"/>
      <c r="G360" s="71"/>
      <c r="H360" s="145">
        <v>2735</v>
      </c>
      <c r="I360" s="134">
        <v>600.52</v>
      </c>
      <c r="J360" s="135">
        <v>0</v>
      </c>
    </row>
    <row r="361" spans="1:10" x14ac:dyDescent="0.35">
      <c r="A361" s="139">
        <v>312</v>
      </c>
      <c r="B361" s="140" t="s">
        <v>163</v>
      </c>
      <c r="C361" s="71"/>
      <c r="D361" s="71"/>
      <c r="E361" s="71"/>
      <c r="F361" s="71"/>
      <c r="G361" s="71"/>
      <c r="H361" s="134">
        <v>1327.23</v>
      </c>
      <c r="I361" s="134">
        <v>1014</v>
      </c>
      <c r="J361" s="135">
        <v>0</v>
      </c>
    </row>
    <row r="362" spans="1:10" x14ac:dyDescent="0.35">
      <c r="A362" s="148">
        <v>3121</v>
      </c>
      <c r="B362" s="149" t="s">
        <v>163</v>
      </c>
      <c r="C362" s="71"/>
      <c r="D362" s="71"/>
      <c r="E362" s="71"/>
      <c r="F362" s="71"/>
      <c r="G362" s="71"/>
      <c r="H362" s="145">
        <v>1327.23</v>
      </c>
      <c r="I362" s="145">
        <v>1014</v>
      </c>
      <c r="J362" s="135">
        <v>0</v>
      </c>
    </row>
    <row r="363" spans="1:10" x14ac:dyDescent="0.35">
      <c r="A363" s="139">
        <v>313</v>
      </c>
      <c r="B363" s="140" t="s">
        <v>236</v>
      </c>
      <c r="C363" s="71"/>
      <c r="D363" s="71"/>
      <c r="E363" s="71"/>
      <c r="F363" s="71"/>
      <c r="G363" s="71"/>
      <c r="H363" s="134">
        <v>451.26</v>
      </c>
      <c r="I363" s="134">
        <v>155.05000000000001</v>
      </c>
      <c r="J363" s="135">
        <v>0</v>
      </c>
    </row>
    <row r="364" spans="1:10" x14ac:dyDescent="0.35">
      <c r="A364" s="148">
        <v>3132</v>
      </c>
      <c r="B364" s="149" t="s">
        <v>237</v>
      </c>
      <c r="C364" s="71"/>
      <c r="D364" s="71"/>
      <c r="E364" s="71"/>
      <c r="F364" s="71"/>
      <c r="G364" s="71"/>
      <c r="H364" s="145">
        <v>451.26</v>
      </c>
      <c r="I364" s="145">
        <v>155.05000000000001</v>
      </c>
      <c r="J364" s="135">
        <v>0</v>
      </c>
    </row>
    <row r="365" spans="1:10" x14ac:dyDescent="0.35">
      <c r="A365" s="139">
        <v>32</v>
      </c>
      <c r="B365" s="140" t="s">
        <v>65</v>
      </c>
      <c r="C365" s="71"/>
      <c r="D365" s="71"/>
      <c r="E365" s="71"/>
      <c r="F365" s="71"/>
      <c r="G365" s="71"/>
      <c r="H365" s="134">
        <v>613.44000000000005</v>
      </c>
      <c r="I365" s="134">
        <v>0</v>
      </c>
      <c r="J365" s="135">
        <v>0</v>
      </c>
    </row>
    <row r="366" spans="1:10" x14ac:dyDescent="0.35">
      <c r="A366" s="74">
        <v>3212</v>
      </c>
      <c r="B366" s="75" t="s">
        <v>166</v>
      </c>
      <c r="C366" s="36">
        <f>C369</f>
        <v>454.84</v>
      </c>
      <c r="D366" s="36">
        <f>D369</f>
        <v>60.367642179308504</v>
      </c>
      <c r="E366" s="36">
        <f>E369</f>
        <v>2000</v>
      </c>
      <c r="F366" s="36">
        <f>F369</f>
        <v>265.44561682925212</v>
      </c>
      <c r="G366" s="36">
        <f>G369</f>
        <v>4000</v>
      </c>
      <c r="H366" s="38">
        <v>613.44000000000005</v>
      </c>
      <c r="I366" s="36">
        <f>I369</f>
        <v>0</v>
      </c>
      <c r="J366" s="68">
        <f>I366/H366*100</f>
        <v>0</v>
      </c>
    </row>
    <row r="367" spans="1:10" x14ac:dyDescent="0.35">
      <c r="A367" s="74">
        <v>3238</v>
      </c>
      <c r="B367" s="75" t="s">
        <v>137</v>
      </c>
      <c r="C367" s="36"/>
      <c r="D367" s="36"/>
      <c r="E367" s="36"/>
      <c r="F367" s="36"/>
      <c r="G367" s="36"/>
      <c r="H367" s="38">
        <v>0</v>
      </c>
      <c r="I367" s="36">
        <v>0</v>
      </c>
      <c r="J367" s="68">
        <v>0</v>
      </c>
    </row>
    <row r="368" spans="1:10" ht="26.5" x14ac:dyDescent="0.35">
      <c r="A368" s="88">
        <v>3431</v>
      </c>
      <c r="B368" s="89" t="s">
        <v>146</v>
      </c>
      <c r="C368" s="36"/>
      <c r="D368" s="36"/>
      <c r="E368" s="36"/>
      <c r="F368" s="36"/>
      <c r="G368" s="36"/>
      <c r="H368" s="36">
        <v>0</v>
      </c>
      <c r="I368" s="36">
        <v>0</v>
      </c>
      <c r="J368" s="68">
        <v>0</v>
      </c>
    </row>
    <row r="369" spans="1:10" x14ac:dyDescent="0.35">
      <c r="A369" s="88">
        <v>3722</v>
      </c>
      <c r="B369" s="75" t="s">
        <v>238</v>
      </c>
      <c r="C369" s="38">
        <v>454.84</v>
      </c>
      <c r="D369" s="38">
        <f>C369/7.5345</f>
        <v>60.367642179308504</v>
      </c>
      <c r="E369" s="42">
        <v>2000</v>
      </c>
      <c r="F369" s="38">
        <f>E369/7.5345</f>
        <v>265.44561682925212</v>
      </c>
      <c r="G369" s="38">
        <v>4000</v>
      </c>
      <c r="H369" s="42">
        <v>0</v>
      </c>
      <c r="I369" s="42">
        <v>0</v>
      </c>
      <c r="J369" s="68">
        <v>0</v>
      </c>
    </row>
    <row r="370" spans="1:10" x14ac:dyDescent="0.35">
      <c r="A370" s="101" t="s">
        <v>283</v>
      </c>
      <c r="B370" s="102" t="s">
        <v>39</v>
      </c>
      <c r="C370" s="63">
        <f t="shared" ref="C370:G370" si="107">C371</f>
        <v>12625320.1</v>
      </c>
      <c r="D370" s="63">
        <f t="shared" si="107"/>
        <v>1675667.9408056275</v>
      </c>
      <c r="E370" s="63">
        <f t="shared" si="107"/>
        <v>14579500</v>
      </c>
      <c r="F370" s="63">
        <f t="shared" si="107"/>
        <v>1935032.1852810404</v>
      </c>
      <c r="G370" s="63">
        <f t="shared" si="107"/>
        <v>15229750</v>
      </c>
      <c r="H370" s="63">
        <f>H371</f>
        <v>1776161</v>
      </c>
      <c r="I370" s="63">
        <f>I371</f>
        <v>5067</v>
      </c>
      <c r="J370" s="64">
        <f t="shared" si="105"/>
        <v>0.28527819268636118</v>
      </c>
    </row>
    <row r="371" spans="1:10" x14ac:dyDescent="0.35">
      <c r="A371" s="84">
        <v>3</v>
      </c>
      <c r="B371" s="85" t="s">
        <v>107</v>
      </c>
      <c r="C371" s="67">
        <f>C372+C382</f>
        <v>12625320.1</v>
      </c>
      <c r="D371" s="67">
        <f>D372+D382</f>
        <v>1675667.9408056275</v>
      </c>
      <c r="E371" s="67">
        <f>E372+E382</f>
        <v>14579500</v>
      </c>
      <c r="F371" s="67">
        <f>F372+F382</f>
        <v>1935032.1852810404</v>
      </c>
      <c r="G371" s="67">
        <f>G372+G382</f>
        <v>15229750</v>
      </c>
      <c r="H371" s="67">
        <v>1776161</v>
      </c>
      <c r="I371" s="67">
        <v>5067</v>
      </c>
      <c r="J371" s="120">
        <f t="shared" si="105"/>
        <v>0.28527819268636118</v>
      </c>
    </row>
    <row r="372" spans="1:10" x14ac:dyDescent="0.35">
      <c r="A372" s="86">
        <v>31</v>
      </c>
      <c r="B372" s="87" t="s">
        <v>64</v>
      </c>
      <c r="C372" s="71">
        <f t="shared" ref="C372:H372" si="108">C373+C377+C379</f>
        <v>12269567.91</v>
      </c>
      <c r="D372" s="71">
        <f t="shared" si="108"/>
        <v>1628451.5110491738</v>
      </c>
      <c r="E372" s="71">
        <f t="shared" si="108"/>
        <v>14145000</v>
      </c>
      <c r="F372" s="71">
        <f t="shared" si="108"/>
        <v>1877364.1250248854</v>
      </c>
      <c r="G372" s="71">
        <f t="shared" si="108"/>
        <v>14792250</v>
      </c>
      <c r="H372" s="71">
        <f t="shared" si="108"/>
        <v>1692862.98</v>
      </c>
      <c r="I372" s="71">
        <v>392</v>
      </c>
      <c r="J372" s="127">
        <f t="shared" si="105"/>
        <v>2.3156038299094947E-2</v>
      </c>
    </row>
    <row r="373" spans="1:10" x14ac:dyDescent="0.35">
      <c r="A373" s="88">
        <v>311</v>
      </c>
      <c r="B373" s="89" t="s">
        <v>161</v>
      </c>
      <c r="C373" s="36">
        <f t="shared" ref="C373:H373" si="109">SUM(C374:C376)</f>
        <v>10203312.77</v>
      </c>
      <c r="D373" s="36">
        <f t="shared" si="109"/>
        <v>1354212.3259672173</v>
      </c>
      <c r="E373" s="36">
        <f t="shared" si="109"/>
        <v>11795000</v>
      </c>
      <c r="F373" s="36">
        <f t="shared" si="109"/>
        <v>1565465.525250514</v>
      </c>
      <c r="G373" s="36">
        <f t="shared" si="109"/>
        <v>12420000</v>
      </c>
      <c r="H373" s="36">
        <f t="shared" si="109"/>
        <v>1453853.36</v>
      </c>
      <c r="I373" s="36">
        <v>336.48</v>
      </c>
      <c r="J373" s="68">
        <f t="shared" si="105"/>
        <v>2.3144012268197393E-2</v>
      </c>
    </row>
    <row r="374" spans="1:10" x14ac:dyDescent="0.35">
      <c r="A374" s="74">
        <v>3111</v>
      </c>
      <c r="B374" s="75" t="s">
        <v>162</v>
      </c>
      <c r="C374" s="38">
        <v>9598377.3200000003</v>
      </c>
      <c r="D374" s="38">
        <f>C374/7.5345</f>
        <v>1273923.5941336518</v>
      </c>
      <c r="E374" s="42">
        <v>11185000</v>
      </c>
      <c r="F374" s="38">
        <f>E374/7.5345</f>
        <v>1484504.6121175922</v>
      </c>
      <c r="G374" s="38">
        <v>11650000</v>
      </c>
      <c r="H374" s="42">
        <v>1372671.05</v>
      </c>
      <c r="I374" s="42">
        <v>336.48</v>
      </c>
      <c r="J374" s="68">
        <f t="shared" si="105"/>
        <v>2.4512792048757785E-2</v>
      </c>
    </row>
    <row r="375" spans="1:10" x14ac:dyDescent="0.35">
      <c r="A375" s="74">
        <v>3113</v>
      </c>
      <c r="B375" s="75" t="s">
        <v>186</v>
      </c>
      <c r="C375" s="38">
        <v>234732.51</v>
      </c>
      <c r="D375" s="38">
        <f>C375/7.5345</f>
        <v>31154.357953414295</v>
      </c>
      <c r="E375" s="42">
        <v>200000</v>
      </c>
      <c r="F375" s="38">
        <f>E375/7.5345</f>
        <v>26544.56168292521</v>
      </c>
      <c r="G375" s="38">
        <v>350000</v>
      </c>
      <c r="H375" s="42">
        <v>56918.31</v>
      </c>
      <c r="I375" s="42">
        <v>0</v>
      </c>
      <c r="J375" s="68">
        <f t="shared" si="105"/>
        <v>0</v>
      </c>
    </row>
    <row r="376" spans="1:10" x14ac:dyDescent="0.35">
      <c r="A376" s="74">
        <v>3114</v>
      </c>
      <c r="B376" s="75" t="s">
        <v>187</v>
      </c>
      <c r="C376" s="38">
        <v>370202.94</v>
      </c>
      <c r="D376" s="38">
        <f>C376/7.5345</f>
        <v>49134.373880151303</v>
      </c>
      <c r="E376" s="42">
        <v>410000</v>
      </c>
      <c r="F376" s="38">
        <f>E376/7.5345</f>
        <v>54416.351449996677</v>
      </c>
      <c r="G376" s="38">
        <v>420000</v>
      </c>
      <c r="H376" s="42">
        <v>24264</v>
      </c>
      <c r="I376" s="42">
        <v>0</v>
      </c>
      <c r="J376" s="68">
        <f t="shared" si="105"/>
        <v>0</v>
      </c>
    </row>
    <row r="377" spans="1:10" x14ac:dyDescent="0.35">
      <c r="A377" s="88">
        <v>312</v>
      </c>
      <c r="B377" s="89" t="s">
        <v>163</v>
      </c>
      <c r="C377" s="36">
        <f t="shared" ref="C377:G377" si="110">C378</f>
        <v>408226.48</v>
      </c>
      <c r="D377" s="36">
        <f t="shared" si="110"/>
        <v>54180.964894817167</v>
      </c>
      <c r="E377" s="36">
        <f t="shared" si="110"/>
        <v>450000</v>
      </c>
      <c r="F377" s="36">
        <f t="shared" si="110"/>
        <v>59725.263786581723</v>
      </c>
      <c r="G377" s="36">
        <f t="shared" si="110"/>
        <v>450000</v>
      </c>
      <c r="H377" s="36">
        <v>59124.43</v>
      </c>
      <c r="I377" s="36">
        <v>0</v>
      </c>
      <c r="J377" s="68">
        <f t="shared" si="105"/>
        <v>0</v>
      </c>
    </row>
    <row r="378" spans="1:10" x14ac:dyDescent="0.35">
      <c r="A378" s="74">
        <v>3121</v>
      </c>
      <c r="B378" s="75" t="s">
        <v>163</v>
      </c>
      <c r="C378" s="38">
        <v>408226.48</v>
      </c>
      <c r="D378" s="38">
        <f>C378/7.5345</f>
        <v>54180.964894817167</v>
      </c>
      <c r="E378" s="42">
        <v>450000</v>
      </c>
      <c r="F378" s="38">
        <f>E378/7.5345</f>
        <v>59725.263786581723</v>
      </c>
      <c r="G378" s="38">
        <v>450000</v>
      </c>
      <c r="H378" s="42">
        <v>59124.43</v>
      </c>
      <c r="I378" s="42">
        <v>0</v>
      </c>
      <c r="J378" s="68">
        <f t="shared" si="105"/>
        <v>0</v>
      </c>
    </row>
    <row r="379" spans="1:10" x14ac:dyDescent="0.35">
      <c r="A379" s="88">
        <v>313</v>
      </c>
      <c r="B379" s="89" t="s">
        <v>164</v>
      </c>
      <c r="C379" s="36">
        <f>C380</f>
        <v>1658028.66</v>
      </c>
      <c r="D379" s="36">
        <f>D380</f>
        <v>220058.22018713914</v>
      </c>
      <c r="E379" s="36">
        <f>E380</f>
        <v>1900000</v>
      </c>
      <c r="F379" s="36">
        <f>F380</f>
        <v>252173.3359877895</v>
      </c>
      <c r="G379" s="36">
        <f>G380</f>
        <v>1922250</v>
      </c>
      <c r="H379" s="36">
        <f>H380+H381</f>
        <v>179885.19</v>
      </c>
      <c r="I379" s="36">
        <v>55.52</v>
      </c>
      <c r="J379" s="68">
        <f t="shared" si="105"/>
        <v>3.0864130615755526E-2</v>
      </c>
    </row>
    <row r="380" spans="1:10" x14ac:dyDescent="0.35">
      <c r="A380" s="74">
        <v>3132</v>
      </c>
      <c r="B380" s="75" t="s">
        <v>165</v>
      </c>
      <c r="C380" s="38">
        <v>1658028.66</v>
      </c>
      <c r="D380" s="38">
        <f>C380/7.5345</f>
        <v>220058.22018713914</v>
      </c>
      <c r="E380" s="42">
        <v>1900000</v>
      </c>
      <c r="F380" s="38">
        <f>E380/7.5345</f>
        <v>252173.3359877895</v>
      </c>
      <c r="G380" s="38">
        <v>1922250</v>
      </c>
      <c r="H380" s="42">
        <v>179885.19</v>
      </c>
      <c r="I380" s="42">
        <v>55.52</v>
      </c>
      <c r="J380" s="106">
        <f t="shared" si="105"/>
        <v>3.0864130615755526E-2</v>
      </c>
    </row>
    <row r="381" spans="1:10" ht="26" x14ac:dyDescent="0.35">
      <c r="A381" s="74">
        <v>3133</v>
      </c>
      <c r="B381" s="75" t="s">
        <v>188</v>
      </c>
      <c r="C381" s="38"/>
      <c r="D381" s="38"/>
      <c r="E381" s="42"/>
      <c r="F381" s="38"/>
      <c r="G381" s="38"/>
      <c r="H381" s="42">
        <v>0</v>
      </c>
      <c r="I381" s="42">
        <v>0</v>
      </c>
      <c r="J381" s="106">
        <v>0</v>
      </c>
    </row>
    <row r="382" spans="1:10" x14ac:dyDescent="0.35">
      <c r="A382" s="86">
        <v>32</v>
      </c>
      <c r="B382" s="87" t="s">
        <v>65</v>
      </c>
      <c r="C382" s="71">
        <f t="shared" ref="C382:G382" si="111">C383+C385</f>
        <v>355752.19</v>
      </c>
      <c r="D382" s="71">
        <f t="shared" si="111"/>
        <v>47216.429756453646</v>
      </c>
      <c r="E382" s="71">
        <f t="shared" si="111"/>
        <v>434500</v>
      </c>
      <c r="F382" s="71">
        <f t="shared" si="111"/>
        <v>57668.060256155019</v>
      </c>
      <c r="G382" s="71">
        <f t="shared" si="111"/>
        <v>437500</v>
      </c>
      <c r="H382" s="71">
        <v>83298.02</v>
      </c>
      <c r="I382" s="71">
        <v>4675</v>
      </c>
      <c r="J382" s="127">
        <f>I382/H382*100</f>
        <v>5.6123783014290138</v>
      </c>
    </row>
    <row r="383" spans="1:10" x14ac:dyDescent="0.35">
      <c r="A383" s="88">
        <v>321</v>
      </c>
      <c r="B383" s="89" t="s">
        <v>122</v>
      </c>
      <c r="C383" s="36">
        <f t="shared" ref="C383:H383" si="112">C384</f>
        <v>337127.19</v>
      </c>
      <c r="D383" s="36">
        <f t="shared" si="112"/>
        <v>44744.467449731237</v>
      </c>
      <c r="E383" s="36">
        <f t="shared" si="112"/>
        <v>413500</v>
      </c>
      <c r="F383" s="36">
        <f t="shared" si="112"/>
        <v>54880.881279447873</v>
      </c>
      <c r="G383" s="36">
        <f t="shared" si="112"/>
        <v>415000</v>
      </c>
      <c r="H383" s="36">
        <f t="shared" si="112"/>
        <v>78520</v>
      </c>
      <c r="I383" s="36">
        <v>4675</v>
      </c>
      <c r="J383" s="68">
        <f>I383/H383*100</f>
        <v>5.9538970962812021</v>
      </c>
    </row>
    <row r="384" spans="1:10" x14ac:dyDescent="0.35">
      <c r="A384" s="74">
        <v>3212</v>
      </c>
      <c r="B384" s="75" t="s">
        <v>166</v>
      </c>
      <c r="C384" s="38">
        <v>337127.19</v>
      </c>
      <c r="D384" s="38">
        <f>C384/7.5345</f>
        <v>44744.467449731237</v>
      </c>
      <c r="E384" s="42">
        <v>413500</v>
      </c>
      <c r="F384" s="38">
        <f>E384/7.5345</f>
        <v>54880.881279447873</v>
      </c>
      <c r="G384" s="38">
        <v>415000</v>
      </c>
      <c r="H384" s="42">
        <v>78520</v>
      </c>
      <c r="I384" s="42">
        <v>4675</v>
      </c>
      <c r="J384" s="68">
        <f>I384/H384*100</f>
        <v>5.9538970962812021</v>
      </c>
    </row>
    <row r="385" spans="1:10" ht="26.5" x14ac:dyDescent="0.35">
      <c r="A385" s="88">
        <v>329</v>
      </c>
      <c r="B385" s="89" t="s">
        <v>139</v>
      </c>
      <c r="C385" s="36">
        <f>C386</f>
        <v>18625</v>
      </c>
      <c r="D385" s="36">
        <f>D386</f>
        <v>2471.9623067224102</v>
      </c>
      <c r="E385" s="36">
        <f>E386</f>
        <v>21000</v>
      </c>
      <c r="F385" s="36">
        <f>F386</f>
        <v>2787.1789767071468</v>
      </c>
      <c r="G385" s="36">
        <f>G386</f>
        <v>22500</v>
      </c>
      <c r="H385" s="36">
        <v>4778.0200000000004</v>
      </c>
      <c r="I385" s="36">
        <v>0</v>
      </c>
      <c r="J385" s="68">
        <f>I385/H385*100</f>
        <v>0</v>
      </c>
    </row>
    <row r="386" spans="1:10" x14ac:dyDescent="0.35">
      <c r="A386" s="74">
        <v>3295</v>
      </c>
      <c r="B386" s="75" t="s">
        <v>143</v>
      </c>
      <c r="C386" s="38">
        <v>18625</v>
      </c>
      <c r="D386" s="38">
        <f>C386/7.5345</f>
        <v>2471.9623067224102</v>
      </c>
      <c r="E386" s="42">
        <v>21000</v>
      </c>
      <c r="F386" s="38">
        <f>E386/7.5345</f>
        <v>2787.1789767071468</v>
      </c>
      <c r="G386" s="38">
        <v>22500</v>
      </c>
      <c r="H386" s="42">
        <v>4778.0200000000004</v>
      </c>
      <c r="I386" s="42">
        <v>0</v>
      </c>
      <c r="J386" s="106">
        <f>I386/H386*100</f>
        <v>0</v>
      </c>
    </row>
    <row r="387" spans="1:10" x14ac:dyDescent="0.35">
      <c r="A387" s="74">
        <v>3296</v>
      </c>
      <c r="B387" s="75" t="s">
        <v>189</v>
      </c>
      <c r="C387" s="38"/>
      <c r="D387" s="38"/>
      <c r="E387" s="42"/>
      <c r="F387" s="38"/>
      <c r="G387" s="38"/>
      <c r="H387" s="42">
        <v>0</v>
      </c>
      <c r="I387" s="42">
        <v>0</v>
      </c>
      <c r="J387" s="106">
        <v>0</v>
      </c>
    </row>
    <row r="388" spans="1:10" x14ac:dyDescent="0.35">
      <c r="A388" s="86">
        <v>34</v>
      </c>
      <c r="B388" s="87" t="s">
        <v>144</v>
      </c>
      <c r="C388" s="38"/>
      <c r="D388" s="38"/>
      <c r="E388" s="42"/>
      <c r="F388" s="38"/>
      <c r="G388" s="38"/>
      <c r="H388" s="126">
        <f>H389</f>
        <v>0</v>
      </c>
      <c r="I388" s="126">
        <v>0</v>
      </c>
      <c r="J388" s="127">
        <v>0</v>
      </c>
    </row>
    <row r="389" spans="1:10" x14ac:dyDescent="0.35">
      <c r="A389" s="88">
        <v>343</v>
      </c>
      <c r="B389" s="89" t="s">
        <v>145</v>
      </c>
      <c r="C389" s="38"/>
      <c r="D389" s="38"/>
      <c r="E389" s="42"/>
      <c r="F389" s="38"/>
      <c r="G389" s="38"/>
      <c r="H389" s="107">
        <f>H390</f>
        <v>0</v>
      </c>
      <c r="I389" s="107">
        <f>I390</f>
        <v>0</v>
      </c>
      <c r="J389" s="68">
        <v>0</v>
      </c>
    </row>
    <row r="390" spans="1:10" x14ac:dyDescent="0.35">
      <c r="A390" s="74">
        <v>3433</v>
      </c>
      <c r="B390" s="75" t="s">
        <v>190</v>
      </c>
      <c r="C390" s="38"/>
      <c r="D390" s="38"/>
      <c r="E390" s="42"/>
      <c r="F390" s="38"/>
      <c r="G390" s="38"/>
      <c r="H390" s="42">
        <v>0</v>
      </c>
      <c r="I390" s="42">
        <v>0</v>
      </c>
      <c r="J390" s="106">
        <v>0</v>
      </c>
    </row>
    <row r="391" spans="1:10" ht="15" customHeight="1" x14ac:dyDescent="0.35">
      <c r="A391" s="185" t="s">
        <v>191</v>
      </c>
      <c r="B391" s="186" t="s">
        <v>157</v>
      </c>
      <c r="C391" s="59">
        <f>C392+C397</f>
        <v>0</v>
      </c>
      <c r="D391" s="59">
        <f>D392+D397</f>
        <v>0</v>
      </c>
      <c r="E391" s="59">
        <f>E392+E397</f>
        <v>500</v>
      </c>
      <c r="F391" s="59">
        <f>F392+F397</f>
        <v>66.361404207313029</v>
      </c>
      <c r="G391" s="59">
        <f>G392+G397</f>
        <v>2500</v>
      </c>
      <c r="H391" s="158">
        <v>0</v>
      </c>
      <c r="I391" s="158">
        <v>0</v>
      </c>
      <c r="J391" s="159">
        <v>0</v>
      </c>
    </row>
    <row r="392" spans="1:10" x14ac:dyDescent="0.35">
      <c r="A392" s="109" t="s">
        <v>43</v>
      </c>
      <c r="B392" s="110" t="s">
        <v>44</v>
      </c>
      <c r="C392" s="63">
        <f t="shared" ref="C392:I395" si="113">C393</f>
        <v>0</v>
      </c>
      <c r="D392" s="63">
        <f t="shared" si="113"/>
        <v>0</v>
      </c>
      <c r="E392" s="63">
        <f t="shared" si="113"/>
        <v>500</v>
      </c>
      <c r="F392" s="63">
        <f t="shared" si="113"/>
        <v>66.361404207313029</v>
      </c>
      <c r="G392" s="63">
        <f t="shared" si="113"/>
        <v>500</v>
      </c>
      <c r="H392" s="63">
        <v>0</v>
      </c>
      <c r="I392" s="63">
        <f t="shared" si="113"/>
        <v>0</v>
      </c>
      <c r="J392" s="64">
        <v>0</v>
      </c>
    </row>
    <row r="393" spans="1:10" x14ac:dyDescent="0.35">
      <c r="A393" s="65">
        <v>3</v>
      </c>
      <c r="B393" s="66" t="s">
        <v>107</v>
      </c>
      <c r="C393" s="67">
        <f t="shared" si="113"/>
        <v>0</v>
      </c>
      <c r="D393" s="67">
        <f t="shared" si="113"/>
        <v>0</v>
      </c>
      <c r="E393" s="67">
        <f t="shared" si="113"/>
        <v>500</v>
      </c>
      <c r="F393" s="67">
        <f t="shared" si="113"/>
        <v>66.361404207313029</v>
      </c>
      <c r="G393" s="67">
        <f t="shared" si="113"/>
        <v>500</v>
      </c>
      <c r="H393" s="67">
        <f t="shared" si="113"/>
        <v>0</v>
      </c>
      <c r="I393" s="67">
        <f t="shared" si="113"/>
        <v>0</v>
      </c>
      <c r="J393" s="120">
        <v>0</v>
      </c>
    </row>
    <row r="394" spans="1:10" x14ac:dyDescent="0.35">
      <c r="A394" s="69">
        <v>32</v>
      </c>
      <c r="B394" s="70" t="s">
        <v>65</v>
      </c>
      <c r="C394" s="71">
        <f t="shared" si="113"/>
        <v>0</v>
      </c>
      <c r="D394" s="71">
        <f t="shared" si="113"/>
        <v>0</v>
      </c>
      <c r="E394" s="71">
        <f t="shared" si="113"/>
        <v>500</v>
      </c>
      <c r="F394" s="71">
        <f t="shared" si="113"/>
        <v>66.361404207313029</v>
      </c>
      <c r="G394" s="71">
        <f t="shared" si="113"/>
        <v>500</v>
      </c>
      <c r="H394" s="71">
        <v>0</v>
      </c>
      <c r="I394" s="71">
        <f t="shared" si="113"/>
        <v>0</v>
      </c>
      <c r="J394" s="127">
        <v>0</v>
      </c>
    </row>
    <row r="395" spans="1:10" ht="26.5" x14ac:dyDescent="0.35">
      <c r="A395" s="88">
        <v>329</v>
      </c>
      <c r="B395" s="89" t="s">
        <v>139</v>
      </c>
      <c r="C395" s="36">
        <f t="shared" si="113"/>
        <v>0</v>
      </c>
      <c r="D395" s="36">
        <f t="shared" si="113"/>
        <v>0</v>
      </c>
      <c r="E395" s="36">
        <f t="shared" si="113"/>
        <v>500</v>
      </c>
      <c r="F395" s="36">
        <f t="shared" si="113"/>
        <v>66.361404207313029</v>
      </c>
      <c r="G395" s="36">
        <f t="shared" si="113"/>
        <v>500</v>
      </c>
      <c r="H395" s="36">
        <v>0</v>
      </c>
      <c r="I395" s="36">
        <f t="shared" si="113"/>
        <v>0</v>
      </c>
      <c r="J395" s="68">
        <v>0</v>
      </c>
    </row>
    <row r="396" spans="1:10" x14ac:dyDescent="0.35">
      <c r="A396" s="74">
        <v>3299</v>
      </c>
      <c r="B396" s="75" t="s">
        <v>139</v>
      </c>
      <c r="C396" s="38">
        <v>0</v>
      </c>
      <c r="D396" s="38">
        <f>C396/7.5345</f>
        <v>0</v>
      </c>
      <c r="E396" s="42">
        <v>500</v>
      </c>
      <c r="F396" s="38">
        <f>E396/7.5345</f>
        <v>66.361404207313029</v>
      </c>
      <c r="G396" s="38">
        <v>500</v>
      </c>
      <c r="H396" s="42">
        <v>0</v>
      </c>
      <c r="I396" s="42">
        <v>0</v>
      </c>
      <c r="J396" s="68">
        <v>0</v>
      </c>
    </row>
    <row r="397" spans="1:10" x14ac:dyDescent="0.35">
      <c r="A397" s="111" t="s">
        <v>46</v>
      </c>
      <c r="B397" s="112" t="s">
        <v>47</v>
      </c>
      <c r="C397" s="63">
        <f t="shared" ref="C397:H400" si="114">C398</f>
        <v>0</v>
      </c>
      <c r="D397" s="63">
        <f t="shared" si="114"/>
        <v>0</v>
      </c>
      <c r="E397" s="63">
        <f t="shared" si="114"/>
        <v>0</v>
      </c>
      <c r="F397" s="63">
        <f t="shared" si="114"/>
        <v>0</v>
      </c>
      <c r="G397" s="63">
        <f t="shared" si="114"/>
        <v>2000</v>
      </c>
      <c r="H397" s="63">
        <v>0</v>
      </c>
      <c r="I397" s="63">
        <v>0</v>
      </c>
      <c r="J397" s="64">
        <v>0</v>
      </c>
    </row>
    <row r="398" spans="1:10" x14ac:dyDescent="0.35">
      <c r="A398" s="65">
        <v>3</v>
      </c>
      <c r="B398" s="66" t="s">
        <v>107</v>
      </c>
      <c r="C398" s="67">
        <f t="shared" si="114"/>
        <v>0</v>
      </c>
      <c r="D398" s="67">
        <f t="shared" si="114"/>
        <v>0</v>
      </c>
      <c r="E398" s="67">
        <f t="shared" si="114"/>
        <v>0</v>
      </c>
      <c r="F398" s="67">
        <f t="shared" si="114"/>
        <v>0</v>
      </c>
      <c r="G398" s="67">
        <f t="shared" si="114"/>
        <v>2000</v>
      </c>
      <c r="H398" s="67">
        <f t="shared" si="114"/>
        <v>0</v>
      </c>
      <c r="I398" s="67">
        <v>0</v>
      </c>
      <c r="J398" s="120">
        <v>0</v>
      </c>
    </row>
    <row r="399" spans="1:10" x14ac:dyDescent="0.35">
      <c r="A399" s="69">
        <v>32</v>
      </c>
      <c r="B399" s="70" t="s">
        <v>65</v>
      </c>
      <c r="C399" s="71">
        <f t="shared" si="114"/>
        <v>0</v>
      </c>
      <c r="D399" s="71">
        <f t="shared" si="114"/>
        <v>0</v>
      </c>
      <c r="E399" s="71">
        <f t="shared" si="114"/>
        <v>0</v>
      </c>
      <c r="F399" s="71">
        <f t="shared" si="114"/>
        <v>0</v>
      </c>
      <c r="G399" s="71">
        <f t="shared" si="114"/>
        <v>2000</v>
      </c>
      <c r="H399" s="71">
        <v>0</v>
      </c>
      <c r="I399" s="71">
        <v>0</v>
      </c>
      <c r="J399" s="127">
        <v>0</v>
      </c>
    </row>
    <row r="400" spans="1:10" ht="26.5" x14ac:dyDescent="0.35">
      <c r="A400" s="88">
        <v>329</v>
      </c>
      <c r="B400" s="89" t="s">
        <v>139</v>
      </c>
      <c r="C400" s="36">
        <f t="shared" si="114"/>
        <v>0</v>
      </c>
      <c r="D400" s="36">
        <f t="shared" si="114"/>
        <v>0</v>
      </c>
      <c r="E400" s="36">
        <f t="shared" si="114"/>
        <v>0</v>
      </c>
      <c r="F400" s="36">
        <f t="shared" si="114"/>
        <v>0</v>
      </c>
      <c r="G400" s="36">
        <f t="shared" si="114"/>
        <v>2000</v>
      </c>
      <c r="H400" s="36">
        <v>0</v>
      </c>
      <c r="I400" s="36">
        <v>0</v>
      </c>
      <c r="J400" s="68">
        <v>0</v>
      </c>
    </row>
    <row r="401" spans="1:10" x14ac:dyDescent="0.35">
      <c r="A401" s="74">
        <v>3299</v>
      </c>
      <c r="B401" s="75" t="s">
        <v>139</v>
      </c>
      <c r="C401" s="38">
        <v>0</v>
      </c>
      <c r="D401" s="38">
        <f>C401/7.5345</f>
        <v>0</v>
      </c>
      <c r="E401" s="42">
        <v>0</v>
      </c>
      <c r="F401" s="38">
        <f>E401/7.5345</f>
        <v>0</v>
      </c>
      <c r="G401" s="38">
        <v>2000</v>
      </c>
      <c r="H401" s="42">
        <v>0</v>
      </c>
      <c r="I401" s="42">
        <v>0</v>
      </c>
      <c r="J401" s="68">
        <v>0</v>
      </c>
    </row>
    <row r="402" spans="1:10" x14ac:dyDescent="0.35">
      <c r="A402" s="185" t="s">
        <v>192</v>
      </c>
      <c r="B402" s="185" t="s">
        <v>193</v>
      </c>
      <c r="C402" s="59" t="e">
        <f>#REF!+C403+C436</f>
        <v>#REF!</v>
      </c>
      <c r="D402" s="59" t="e">
        <f>#REF!+D403+D436</f>
        <v>#REF!</v>
      </c>
      <c r="E402" s="59" t="e">
        <f>#REF!+E403+E436</f>
        <v>#REF!</v>
      </c>
      <c r="F402" s="59" t="e">
        <f>#REF!+F403+F436</f>
        <v>#REF!</v>
      </c>
      <c r="G402" s="59" t="e">
        <f>#REF!+G403+G436</f>
        <v>#REF!</v>
      </c>
      <c r="H402" s="158">
        <v>68147.64</v>
      </c>
      <c r="I402" s="158">
        <v>70552.67</v>
      </c>
      <c r="J402" s="159">
        <v>0</v>
      </c>
    </row>
    <row r="403" spans="1:10" x14ac:dyDescent="0.35">
      <c r="A403" s="109" t="s">
        <v>46</v>
      </c>
      <c r="B403" s="110" t="s">
        <v>47</v>
      </c>
      <c r="C403" s="63">
        <f t="shared" ref="C403:G403" si="115">C404</f>
        <v>492739.60000000003</v>
      </c>
      <c r="D403" s="63">
        <f t="shared" si="115"/>
        <v>65397.78352909947</v>
      </c>
      <c r="E403" s="63">
        <f t="shared" si="115"/>
        <v>474200</v>
      </c>
      <c r="F403" s="63">
        <f t="shared" si="115"/>
        <v>62937.155750215679</v>
      </c>
      <c r="G403" s="63">
        <f t="shared" si="115"/>
        <v>535200</v>
      </c>
      <c r="H403" s="63">
        <v>55990.31</v>
      </c>
      <c r="I403" s="63">
        <v>409.95</v>
      </c>
      <c r="J403" s="64">
        <f>I403/H403*100</f>
        <v>0.73218026476367071</v>
      </c>
    </row>
    <row r="404" spans="1:10" x14ac:dyDescent="0.35">
      <c r="A404" s="65">
        <v>3</v>
      </c>
      <c r="B404" s="66" t="s">
        <v>107</v>
      </c>
      <c r="C404" s="67">
        <f t="shared" ref="C404:G404" si="116">C405+C427</f>
        <v>492739.60000000003</v>
      </c>
      <c r="D404" s="67">
        <f t="shared" si="116"/>
        <v>65397.78352909947</v>
      </c>
      <c r="E404" s="67">
        <f t="shared" si="116"/>
        <v>474200</v>
      </c>
      <c r="F404" s="67">
        <f t="shared" si="116"/>
        <v>62937.155750215679</v>
      </c>
      <c r="G404" s="67">
        <f t="shared" si="116"/>
        <v>535200</v>
      </c>
      <c r="H404" s="67">
        <v>55990.31</v>
      </c>
      <c r="I404" s="67">
        <v>409.95</v>
      </c>
      <c r="J404" s="120">
        <f>I404/H404*100</f>
        <v>0.73218026476367071</v>
      </c>
    </row>
    <row r="405" spans="1:10" x14ac:dyDescent="0.35">
      <c r="A405" s="69">
        <v>32</v>
      </c>
      <c r="B405" s="70" t="s">
        <v>65</v>
      </c>
      <c r="C405" s="71">
        <f t="shared" ref="C405:G405" si="117">C406+C410+C417+C425</f>
        <v>491134.08</v>
      </c>
      <c r="D405" s="71">
        <f t="shared" si="117"/>
        <v>65184.694405733622</v>
      </c>
      <c r="E405" s="71">
        <f t="shared" si="117"/>
        <v>472200</v>
      </c>
      <c r="F405" s="71">
        <f t="shared" si="117"/>
        <v>62671.710133386427</v>
      </c>
      <c r="G405" s="71">
        <f t="shared" si="117"/>
        <v>531200</v>
      </c>
      <c r="H405" s="71">
        <v>55990.31</v>
      </c>
      <c r="I405" s="71">
        <v>409.95</v>
      </c>
      <c r="J405" s="127">
        <f>I405/H405*100</f>
        <v>0.73218026476367071</v>
      </c>
    </row>
    <row r="406" spans="1:10" x14ac:dyDescent="0.35">
      <c r="A406" s="72">
        <v>321</v>
      </c>
      <c r="B406" s="73" t="s">
        <v>122</v>
      </c>
      <c r="C406" s="36">
        <f t="shared" ref="C406:I406" si="118">SUM(C407:C409)</f>
        <v>87.8</v>
      </c>
      <c r="D406" s="36">
        <f t="shared" si="118"/>
        <v>11.653062578804166</v>
      </c>
      <c r="E406" s="36">
        <f t="shared" si="118"/>
        <v>2200</v>
      </c>
      <c r="F406" s="36">
        <f t="shared" si="118"/>
        <v>291.99017851217729</v>
      </c>
      <c r="G406" s="36">
        <f t="shared" si="118"/>
        <v>2200</v>
      </c>
      <c r="H406" s="36">
        <v>132.72</v>
      </c>
      <c r="I406" s="36">
        <f t="shared" si="118"/>
        <v>0</v>
      </c>
      <c r="J406" s="68">
        <f>I406/H406*100</f>
        <v>0</v>
      </c>
    </row>
    <row r="407" spans="1:10" x14ac:dyDescent="0.35">
      <c r="A407" s="114">
        <v>3211</v>
      </c>
      <c r="B407" s="75" t="s">
        <v>123</v>
      </c>
      <c r="C407" s="38">
        <v>0</v>
      </c>
      <c r="D407" s="38">
        <f>C407/7.5345</f>
        <v>0</v>
      </c>
      <c r="E407" s="42">
        <v>200</v>
      </c>
      <c r="F407" s="38">
        <f>E407/7.5345</f>
        <v>26.54456168292521</v>
      </c>
      <c r="G407" s="38">
        <v>200</v>
      </c>
      <c r="H407" s="42">
        <v>0</v>
      </c>
      <c r="I407" s="42">
        <v>0</v>
      </c>
      <c r="J407" s="68">
        <v>0</v>
      </c>
    </row>
    <row r="408" spans="1:10" x14ac:dyDescent="0.35">
      <c r="A408" s="114">
        <v>3213</v>
      </c>
      <c r="B408" s="115" t="s">
        <v>124</v>
      </c>
      <c r="C408" s="38">
        <v>0</v>
      </c>
      <c r="D408" s="38">
        <f>C408/7.5345</f>
        <v>0</v>
      </c>
      <c r="E408" s="42">
        <v>1500</v>
      </c>
      <c r="F408" s="38">
        <f>E408/7.5345</f>
        <v>199.08421262193906</v>
      </c>
      <c r="G408" s="38">
        <v>1500</v>
      </c>
      <c r="H408" s="42">
        <v>132.72</v>
      </c>
      <c r="I408" s="42">
        <v>0</v>
      </c>
      <c r="J408" s="68">
        <f>I408/H408*100</f>
        <v>0</v>
      </c>
    </row>
    <row r="409" spans="1:10" x14ac:dyDescent="0.35">
      <c r="A409" s="74">
        <v>3214</v>
      </c>
      <c r="B409" s="75" t="s">
        <v>125</v>
      </c>
      <c r="C409" s="38">
        <v>87.8</v>
      </c>
      <c r="D409" s="38">
        <f>C409/7.5345</f>
        <v>11.653062578804166</v>
      </c>
      <c r="E409" s="42">
        <v>500</v>
      </c>
      <c r="F409" s="38">
        <f>E409/7.5345</f>
        <v>66.361404207313029</v>
      </c>
      <c r="G409" s="38">
        <v>500</v>
      </c>
      <c r="H409" s="42">
        <v>0</v>
      </c>
      <c r="I409" s="42">
        <v>0</v>
      </c>
      <c r="J409" s="68">
        <v>0</v>
      </c>
    </row>
    <row r="410" spans="1:10" x14ac:dyDescent="0.35">
      <c r="A410" s="72">
        <v>322</v>
      </c>
      <c r="B410" s="73" t="s">
        <v>108</v>
      </c>
      <c r="C410" s="36">
        <f t="shared" ref="C410:G410" si="119">SUM(C411:C416)</f>
        <v>468673.44</v>
      </c>
      <c r="D410" s="36">
        <f t="shared" si="119"/>
        <v>62203.655186143733</v>
      </c>
      <c r="E410" s="36">
        <f t="shared" si="119"/>
        <v>440000</v>
      </c>
      <c r="F410" s="36">
        <f t="shared" si="119"/>
        <v>58398.035702435467</v>
      </c>
      <c r="G410" s="36">
        <f t="shared" si="119"/>
        <v>480000</v>
      </c>
      <c r="H410" s="36">
        <v>50354.37</v>
      </c>
      <c r="I410" s="36">
        <v>227.46</v>
      </c>
      <c r="J410" s="68">
        <f t="shared" ref="J410:J417" si="120">I410/H410*100</f>
        <v>0.45171849037134215</v>
      </c>
    </row>
    <row r="411" spans="1:10" x14ac:dyDescent="0.35">
      <c r="A411" s="74">
        <v>3221</v>
      </c>
      <c r="B411" s="75" t="s">
        <v>126</v>
      </c>
      <c r="C411" s="38">
        <v>24427.200000000001</v>
      </c>
      <c r="D411" s="38">
        <f t="shared" ref="D411:D416" si="121">C411/7.5345</f>
        <v>3242.0465857057534</v>
      </c>
      <c r="E411" s="42">
        <v>18000</v>
      </c>
      <c r="F411" s="38">
        <f t="shared" ref="F411:F416" si="122">E411/7.5345</f>
        <v>2389.0105514632687</v>
      </c>
      <c r="G411" s="38">
        <v>43000</v>
      </c>
      <c r="H411" s="42">
        <v>1827.59</v>
      </c>
      <c r="I411" s="42">
        <v>0</v>
      </c>
      <c r="J411" s="68">
        <f t="shared" si="120"/>
        <v>0</v>
      </c>
    </row>
    <row r="412" spans="1:10" x14ac:dyDescent="0.35">
      <c r="A412" s="74">
        <v>3222</v>
      </c>
      <c r="B412" s="75" t="s">
        <v>109</v>
      </c>
      <c r="C412" s="38">
        <v>426018.19</v>
      </c>
      <c r="D412" s="38">
        <f t="shared" si="121"/>
        <v>56542.330612515761</v>
      </c>
      <c r="E412" s="42">
        <v>378000</v>
      </c>
      <c r="F412" s="38">
        <f t="shared" si="122"/>
        <v>50169.221580728648</v>
      </c>
      <c r="G412" s="38">
        <v>390000</v>
      </c>
      <c r="H412" s="42">
        <v>43798.53</v>
      </c>
      <c r="I412" s="42">
        <v>227.46</v>
      </c>
      <c r="J412" s="68">
        <f t="shared" si="120"/>
        <v>0.51933249814548577</v>
      </c>
    </row>
    <row r="413" spans="1:10" x14ac:dyDescent="0.35">
      <c r="A413" s="74">
        <v>3223</v>
      </c>
      <c r="B413" s="75" t="s">
        <v>127</v>
      </c>
      <c r="C413" s="38">
        <v>13889.43</v>
      </c>
      <c r="D413" s="38">
        <f t="shared" si="121"/>
        <v>1843.4441568783595</v>
      </c>
      <c r="E413" s="42">
        <v>30000</v>
      </c>
      <c r="F413" s="38">
        <f t="shared" si="122"/>
        <v>3981.6842524387812</v>
      </c>
      <c r="G413" s="38">
        <v>30000</v>
      </c>
      <c r="H413" s="42">
        <v>563.14</v>
      </c>
      <c r="I413" s="42">
        <v>0</v>
      </c>
      <c r="J413" s="68">
        <f t="shared" si="120"/>
        <v>0</v>
      </c>
    </row>
    <row r="414" spans="1:10" x14ac:dyDescent="0.35">
      <c r="A414" s="74">
        <v>3224</v>
      </c>
      <c r="B414" s="75" t="s">
        <v>149</v>
      </c>
      <c r="C414" s="38">
        <v>2800.54</v>
      </c>
      <c r="D414" s="38">
        <f t="shared" si="121"/>
        <v>371.69553387749681</v>
      </c>
      <c r="E414" s="42">
        <v>5000</v>
      </c>
      <c r="F414" s="38">
        <f t="shared" si="122"/>
        <v>663.61404207313024</v>
      </c>
      <c r="G414" s="38">
        <v>5000</v>
      </c>
      <c r="H414" s="42">
        <v>2654.46</v>
      </c>
      <c r="I414" s="42">
        <v>0</v>
      </c>
      <c r="J414" s="68">
        <f t="shared" si="120"/>
        <v>0</v>
      </c>
    </row>
    <row r="415" spans="1:10" x14ac:dyDescent="0.35">
      <c r="A415" s="74">
        <v>3225</v>
      </c>
      <c r="B415" s="75" t="s">
        <v>128</v>
      </c>
      <c r="C415" s="38">
        <v>0</v>
      </c>
      <c r="D415" s="38">
        <f t="shared" si="121"/>
        <v>0</v>
      </c>
      <c r="E415" s="42">
        <v>3000</v>
      </c>
      <c r="F415" s="38">
        <f t="shared" si="122"/>
        <v>398.16842524387812</v>
      </c>
      <c r="G415" s="38">
        <v>6000</v>
      </c>
      <c r="H415" s="42">
        <v>1099.21</v>
      </c>
      <c r="I415" s="42">
        <v>0</v>
      </c>
      <c r="J415" s="68">
        <f t="shared" si="120"/>
        <v>0</v>
      </c>
    </row>
    <row r="416" spans="1:10" x14ac:dyDescent="0.35">
      <c r="A416" s="74">
        <v>3227</v>
      </c>
      <c r="B416" s="75" t="s">
        <v>129</v>
      </c>
      <c r="C416" s="38">
        <v>1538.08</v>
      </c>
      <c r="D416" s="38">
        <f t="shared" si="121"/>
        <v>204.13829716636801</v>
      </c>
      <c r="E416" s="42">
        <v>6000</v>
      </c>
      <c r="F416" s="38">
        <f t="shared" si="122"/>
        <v>796.33685048775624</v>
      </c>
      <c r="G416" s="38">
        <v>6000</v>
      </c>
      <c r="H416" s="42">
        <v>411.44</v>
      </c>
      <c r="I416" s="42">
        <v>0</v>
      </c>
      <c r="J416" s="68">
        <f t="shared" si="120"/>
        <v>0</v>
      </c>
    </row>
    <row r="417" spans="1:10" x14ac:dyDescent="0.35">
      <c r="A417" s="72">
        <v>323</v>
      </c>
      <c r="B417" s="73" t="s">
        <v>130</v>
      </c>
      <c r="C417" s="36">
        <f t="shared" ref="C417:G417" si="123">SUM(C418:C424)</f>
        <v>13109.78</v>
      </c>
      <c r="D417" s="36">
        <f t="shared" si="123"/>
        <v>1739.9668192978959</v>
      </c>
      <c r="E417" s="36">
        <f t="shared" si="123"/>
        <v>24000</v>
      </c>
      <c r="F417" s="36">
        <f t="shared" si="123"/>
        <v>3185.3474019510249</v>
      </c>
      <c r="G417" s="36">
        <f t="shared" si="123"/>
        <v>43000</v>
      </c>
      <c r="H417" s="36">
        <v>3806.76</v>
      </c>
      <c r="I417" s="36">
        <v>0</v>
      </c>
      <c r="J417" s="68">
        <f t="shared" si="120"/>
        <v>0</v>
      </c>
    </row>
    <row r="418" spans="1:10" x14ac:dyDescent="0.35">
      <c r="A418" s="74">
        <v>3231</v>
      </c>
      <c r="B418" s="75" t="s">
        <v>131</v>
      </c>
      <c r="C418" s="38">
        <v>1242.71</v>
      </c>
      <c r="D418" s="38">
        <f t="shared" ref="D418:D424" si="124">C418/7.5345</f>
        <v>164.93596124493993</v>
      </c>
      <c r="E418" s="42">
        <v>1000</v>
      </c>
      <c r="F418" s="38">
        <f t="shared" ref="F418:F424" si="125">E418/7.5345</f>
        <v>132.72280841462606</v>
      </c>
      <c r="G418" s="38">
        <v>2000</v>
      </c>
      <c r="H418" s="42">
        <v>0</v>
      </c>
      <c r="I418" s="42">
        <v>0</v>
      </c>
      <c r="J418" s="68">
        <v>0</v>
      </c>
    </row>
    <row r="419" spans="1:10" x14ac:dyDescent="0.35">
      <c r="A419" s="74">
        <v>3232</v>
      </c>
      <c r="B419" s="75" t="s">
        <v>150</v>
      </c>
      <c r="C419" s="38">
        <v>1190.06</v>
      </c>
      <c r="D419" s="38">
        <f t="shared" si="124"/>
        <v>157.94810538190987</v>
      </c>
      <c r="E419" s="42">
        <v>11000</v>
      </c>
      <c r="F419" s="38">
        <f t="shared" si="125"/>
        <v>1459.9508925608866</v>
      </c>
      <c r="G419" s="38">
        <v>16000</v>
      </c>
      <c r="H419" s="42">
        <v>676.89</v>
      </c>
      <c r="I419" s="42">
        <v>0</v>
      </c>
      <c r="J419" s="68">
        <f>I419/H419*100</f>
        <v>0</v>
      </c>
    </row>
    <row r="420" spans="1:10" x14ac:dyDescent="0.35">
      <c r="A420" s="74">
        <v>3234</v>
      </c>
      <c r="B420" s="75" t="s">
        <v>133</v>
      </c>
      <c r="C420" s="38">
        <v>6173.24</v>
      </c>
      <c r="D420" s="38">
        <f t="shared" si="124"/>
        <v>819.32974981750601</v>
      </c>
      <c r="E420" s="42">
        <v>5000</v>
      </c>
      <c r="F420" s="38">
        <f t="shared" si="125"/>
        <v>663.61404207313024</v>
      </c>
      <c r="G420" s="38">
        <v>10000</v>
      </c>
      <c r="H420" s="42">
        <v>0</v>
      </c>
      <c r="I420" s="42">
        <v>0</v>
      </c>
      <c r="J420" s="68">
        <v>0</v>
      </c>
    </row>
    <row r="421" spans="1:10" x14ac:dyDescent="0.35">
      <c r="A421" s="74">
        <v>3235</v>
      </c>
      <c r="B421" s="75" t="s">
        <v>134</v>
      </c>
      <c r="C421" s="38">
        <v>0</v>
      </c>
      <c r="D421" s="38">
        <f t="shared" si="124"/>
        <v>0</v>
      </c>
      <c r="E421" s="42">
        <v>1000</v>
      </c>
      <c r="F421" s="38">
        <f t="shared" si="125"/>
        <v>132.72280841462606</v>
      </c>
      <c r="G421" s="38">
        <v>2000</v>
      </c>
      <c r="H421" s="42">
        <v>475.41</v>
      </c>
      <c r="I421" s="42">
        <v>0</v>
      </c>
      <c r="J421" s="68">
        <f>I421/H421*100</f>
        <v>0</v>
      </c>
    </row>
    <row r="422" spans="1:10" x14ac:dyDescent="0.35">
      <c r="A422" s="74">
        <v>3236</v>
      </c>
      <c r="B422" s="75" t="s">
        <v>135</v>
      </c>
      <c r="C422" s="38">
        <v>2440</v>
      </c>
      <c r="D422" s="38">
        <f t="shared" si="124"/>
        <v>323.84365253168755</v>
      </c>
      <c r="E422" s="42">
        <v>3000</v>
      </c>
      <c r="F422" s="38">
        <f t="shared" si="125"/>
        <v>398.16842524387812</v>
      </c>
      <c r="G422" s="38">
        <v>5000</v>
      </c>
      <c r="H422" s="42">
        <v>2654.46</v>
      </c>
      <c r="I422" s="42">
        <v>0</v>
      </c>
      <c r="J422" s="68">
        <f>I422/H422*100</f>
        <v>0</v>
      </c>
    </row>
    <row r="423" spans="1:10" x14ac:dyDescent="0.35">
      <c r="A423" s="74">
        <v>3238</v>
      </c>
      <c r="B423" s="75" t="s">
        <v>137</v>
      </c>
      <c r="C423" s="38">
        <v>1256.25</v>
      </c>
      <c r="D423" s="38">
        <f t="shared" si="124"/>
        <v>166.73302807087396</v>
      </c>
      <c r="E423" s="42">
        <v>0</v>
      </c>
      <c r="F423" s="38">
        <f t="shared" si="125"/>
        <v>0</v>
      </c>
      <c r="G423" s="38">
        <v>5000</v>
      </c>
      <c r="H423" s="42">
        <v>0</v>
      </c>
      <c r="I423" s="42">
        <v>0</v>
      </c>
      <c r="J423" s="68">
        <v>0</v>
      </c>
    </row>
    <row r="424" spans="1:10" x14ac:dyDescent="0.35">
      <c r="A424" s="74">
        <v>3239</v>
      </c>
      <c r="B424" s="75" t="s">
        <v>138</v>
      </c>
      <c r="C424" s="38">
        <v>807.52</v>
      </c>
      <c r="D424" s="38">
        <f t="shared" si="124"/>
        <v>107.17632225097883</v>
      </c>
      <c r="E424" s="42">
        <v>3000</v>
      </c>
      <c r="F424" s="38">
        <f t="shared" si="125"/>
        <v>398.16842524387812</v>
      </c>
      <c r="G424" s="38">
        <v>3000</v>
      </c>
      <c r="H424" s="42">
        <v>0</v>
      </c>
      <c r="I424" s="42">
        <v>0</v>
      </c>
      <c r="J424" s="68">
        <v>0</v>
      </c>
    </row>
    <row r="425" spans="1:10" ht="26.5" x14ac:dyDescent="0.35">
      <c r="A425" s="88">
        <v>329</v>
      </c>
      <c r="B425" s="89" t="s">
        <v>139</v>
      </c>
      <c r="C425" s="36">
        <f t="shared" ref="C425:G425" si="126">C426</f>
        <v>9263.06</v>
      </c>
      <c r="D425" s="36">
        <f t="shared" si="126"/>
        <v>1229.4193377131858</v>
      </c>
      <c r="E425" s="36">
        <f t="shared" si="126"/>
        <v>6000</v>
      </c>
      <c r="F425" s="36">
        <f t="shared" si="126"/>
        <v>796.33685048775624</v>
      </c>
      <c r="G425" s="36">
        <f t="shared" si="126"/>
        <v>6000</v>
      </c>
      <c r="H425" s="36">
        <v>1696.46</v>
      </c>
      <c r="I425" s="36">
        <v>182.49</v>
      </c>
      <c r="J425" s="68">
        <f t="shared" ref="J425:J438" si="127">I425/H425*100</f>
        <v>10.757105973615646</v>
      </c>
    </row>
    <row r="426" spans="1:10" x14ac:dyDescent="0.35">
      <c r="A426" s="74">
        <v>3293</v>
      </c>
      <c r="B426" s="75" t="s">
        <v>141</v>
      </c>
      <c r="C426" s="38">
        <v>9263.06</v>
      </c>
      <c r="D426" s="38">
        <f>C426/7.5345</f>
        <v>1229.4193377131858</v>
      </c>
      <c r="E426" s="42">
        <v>6000</v>
      </c>
      <c r="F426" s="38">
        <f>E426/7.5345</f>
        <v>796.33685048775624</v>
      </c>
      <c r="G426" s="38">
        <v>6000</v>
      </c>
      <c r="H426" s="42">
        <v>1696.46</v>
      </c>
      <c r="I426" s="42">
        <v>182.49</v>
      </c>
      <c r="J426" s="68">
        <f t="shared" si="127"/>
        <v>10.757105973615646</v>
      </c>
    </row>
    <row r="427" spans="1:10" x14ac:dyDescent="0.35">
      <c r="A427" s="86">
        <v>34</v>
      </c>
      <c r="B427" s="87" t="s">
        <v>144</v>
      </c>
      <c r="C427" s="71">
        <f t="shared" ref="C427:I428" si="128">C428</f>
        <v>1605.52</v>
      </c>
      <c r="D427" s="71">
        <f t="shared" si="128"/>
        <v>213.08912336585041</v>
      </c>
      <c r="E427" s="71">
        <f t="shared" si="128"/>
        <v>2000</v>
      </c>
      <c r="F427" s="71">
        <f t="shared" si="128"/>
        <v>265.44561682925212</v>
      </c>
      <c r="G427" s="71">
        <f t="shared" si="128"/>
        <v>4000</v>
      </c>
      <c r="H427" s="71">
        <f t="shared" si="128"/>
        <v>0</v>
      </c>
      <c r="I427" s="71">
        <f t="shared" si="128"/>
        <v>0</v>
      </c>
      <c r="J427" s="127">
        <v>0</v>
      </c>
    </row>
    <row r="428" spans="1:10" x14ac:dyDescent="0.35">
      <c r="A428" s="88">
        <v>343</v>
      </c>
      <c r="B428" s="89" t="s">
        <v>145</v>
      </c>
      <c r="C428" s="36">
        <f t="shared" si="128"/>
        <v>1605.52</v>
      </c>
      <c r="D428" s="36">
        <f t="shared" si="128"/>
        <v>213.08912336585041</v>
      </c>
      <c r="E428" s="36">
        <f t="shared" si="128"/>
        <v>2000</v>
      </c>
      <c r="F428" s="36">
        <f t="shared" si="128"/>
        <v>265.44561682925212</v>
      </c>
      <c r="G428" s="36">
        <f t="shared" si="128"/>
        <v>4000</v>
      </c>
      <c r="H428" s="36">
        <f t="shared" si="128"/>
        <v>0</v>
      </c>
      <c r="I428" s="36">
        <f t="shared" si="128"/>
        <v>0</v>
      </c>
      <c r="J428" s="68">
        <v>0</v>
      </c>
    </row>
    <row r="429" spans="1:10" x14ac:dyDescent="0.35">
      <c r="A429" s="74">
        <v>3431</v>
      </c>
      <c r="B429" s="75" t="s">
        <v>146</v>
      </c>
      <c r="C429" s="38">
        <v>1605.52</v>
      </c>
      <c r="D429" s="38">
        <f>C429/7.5345</f>
        <v>213.08912336585041</v>
      </c>
      <c r="E429" s="42">
        <v>2000</v>
      </c>
      <c r="F429" s="38">
        <f>E429/7.5345</f>
        <v>265.44561682925212</v>
      </c>
      <c r="G429" s="38">
        <v>4000</v>
      </c>
      <c r="H429" s="42">
        <v>0</v>
      </c>
      <c r="I429" s="42">
        <v>0</v>
      </c>
      <c r="J429" s="68">
        <v>0</v>
      </c>
    </row>
    <row r="430" spans="1:10" ht="26.5" x14ac:dyDescent="0.35">
      <c r="A430" s="111" t="s">
        <v>61</v>
      </c>
      <c r="B430" s="113" t="s">
        <v>194</v>
      </c>
      <c r="C430" s="63">
        <f t="shared" ref="C430:I432" si="129">C431</f>
        <v>12199.929999999998</v>
      </c>
      <c r="D430" s="63">
        <f t="shared" si="129"/>
        <v>1619.2089720618485</v>
      </c>
      <c r="E430" s="63">
        <f t="shared" si="129"/>
        <v>15000</v>
      </c>
      <c r="F430" s="63">
        <f t="shared" si="129"/>
        <v>1990.8421262193906</v>
      </c>
      <c r="G430" s="63">
        <f t="shared" si="129"/>
        <v>15000</v>
      </c>
      <c r="H430" s="63">
        <v>0</v>
      </c>
      <c r="I430" s="63">
        <f t="shared" si="129"/>
        <v>0</v>
      </c>
      <c r="J430" s="64">
        <v>0</v>
      </c>
    </row>
    <row r="431" spans="1:10" x14ac:dyDescent="0.35">
      <c r="A431" s="65">
        <v>3</v>
      </c>
      <c r="B431" s="66" t="s">
        <v>107</v>
      </c>
      <c r="C431" s="67">
        <f t="shared" si="129"/>
        <v>12199.929999999998</v>
      </c>
      <c r="D431" s="67">
        <f t="shared" si="129"/>
        <v>1619.2089720618485</v>
      </c>
      <c r="E431" s="67">
        <f t="shared" si="129"/>
        <v>15000</v>
      </c>
      <c r="F431" s="67">
        <f t="shared" si="129"/>
        <v>1990.8421262193906</v>
      </c>
      <c r="G431" s="67">
        <f t="shared" si="129"/>
        <v>15000</v>
      </c>
      <c r="H431" s="67">
        <v>0</v>
      </c>
      <c r="I431" s="67">
        <f t="shared" si="129"/>
        <v>0</v>
      </c>
      <c r="J431" s="120">
        <v>0</v>
      </c>
    </row>
    <row r="432" spans="1:10" x14ac:dyDescent="0.35">
      <c r="A432" s="69">
        <v>32</v>
      </c>
      <c r="B432" s="70" t="s">
        <v>65</v>
      </c>
      <c r="C432" s="71">
        <f t="shared" si="129"/>
        <v>12199.929999999998</v>
      </c>
      <c r="D432" s="71">
        <f t="shared" si="129"/>
        <v>1619.2089720618485</v>
      </c>
      <c r="E432" s="71">
        <f t="shared" si="129"/>
        <v>15000</v>
      </c>
      <c r="F432" s="71">
        <f t="shared" si="129"/>
        <v>1990.8421262193906</v>
      </c>
      <c r="G432" s="71">
        <f t="shared" si="129"/>
        <v>15000</v>
      </c>
      <c r="H432" s="71">
        <v>0</v>
      </c>
      <c r="I432" s="71">
        <f t="shared" si="129"/>
        <v>0</v>
      </c>
      <c r="J432" s="127">
        <v>0</v>
      </c>
    </row>
    <row r="433" spans="1:10" x14ac:dyDescent="0.35">
      <c r="A433" s="72">
        <v>322</v>
      </c>
      <c r="B433" s="73" t="s">
        <v>108</v>
      </c>
      <c r="C433" s="36">
        <f t="shared" ref="C433:G433" si="130">SUM(C434:C435)</f>
        <v>12199.929999999998</v>
      </c>
      <c r="D433" s="36">
        <f t="shared" si="130"/>
        <v>1619.2089720618485</v>
      </c>
      <c r="E433" s="36">
        <f t="shared" si="130"/>
        <v>15000</v>
      </c>
      <c r="F433" s="36">
        <f t="shared" si="130"/>
        <v>1990.8421262193906</v>
      </c>
      <c r="G433" s="36">
        <f t="shared" si="130"/>
        <v>15000</v>
      </c>
      <c r="H433" s="36">
        <v>0</v>
      </c>
      <c r="I433" s="36">
        <f t="shared" ref="I433" si="131">SUM(I434:I435)</f>
        <v>0</v>
      </c>
      <c r="J433" s="68">
        <v>0</v>
      </c>
    </row>
    <row r="434" spans="1:10" x14ac:dyDescent="0.35">
      <c r="A434" s="74">
        <v>3222</v>
      </c>
      <c r="B434" s="75" t="s">
        <v>109</v>
      </c>
      <c r="C434" s="38">
        <v>11632.88</v>
      </c>
      <c r="D434" s="38">
        <f>C434/7.5345</f>
        <v>1543.9485035503349</v>
      </c>
      <c r="E434" s="42">
        <v>12000</v>
      </c>
      <c r="F434" s="38">
        <f>E434/7.5345</f>
        <v>1592.6737009755125</v>
      </c>
      <c r="G434" s="38">
        <v>12000</v>
      </c>
      <c r="H434" s="42">
        <v>0</v>
      </c>
      <c r="I434" s="42">
        <v>0</v>
      </c>
      <c r="J434" s="68">
        <v>0</v>
      </c>
    </row>
    <row r="435" spans="1:10" x14ac:dyDescent="0.35">
      <c r="A435" s="74">
        <v>3225</v>
      </c>
      <c r="B435" s="75" t="s">
        <v>128</v>
      </c>
      <c r="C435" s="38">
        <v>567.04999999999995</v>
      </c>
      <c r="D435" s="38">
        <f>C435/7.5345</f>
        <v>75.260468511513693</v>
      </c>
      <c r="E435" s="42">
        <v>3000</v>
      </c>
      <c r="F435" s="38">
        <f>E435/7.5345</f>
        <v>398.16842524387812</v>
      </c>
      <c r="G435" s="38">
        <v>3000</v>
      </c>
      <c r="H435" s="42">
        <v>0</v>
      </c>
      <c r="I435" s="42">
        <v>0</v>
      </c>
      <c r="J435" s="68">
        <v>0</v>
      </c>
    </row>
    <row r="436" spans="1:10" x14ac:dyDescent="0.35">
      <c r="A436" s="109" t="s">
        <v>283</v>
      </c>
      <c r="B436" s="110" t="s">
        <v>39</v>
      </c>
      <c r="C436" s="63">
        <f t="shared" ref="C436:G436" si="132">C437</f>
        <v>64320</v>
      </c>
      <c r="D436" s="63">
        <f t="shared" si="132"/>
        <v>8536.7310372287466</v>
      </c>
      <c r="E436" s="63">
        <f t="shared" si="132"/>
        <v>75000</v>
      </c>
      <c r="F436" s="63">
        <f t="shared" si="132"/>
        <v>9954.2106310969539</v>
      </c>
      <c r="G436" s="63">
        <f t="shared" si="132"/>
        <v>75000</v>
      </c>
      <c r="H436" s="63">
        <v>12157.33</v>
      </c>
      <c r="I436" s="63">
        <v>70142.720000000001</v>
      </c>
      <c r="J436" s="64">
        <f t="shared" si="127"/>
        <v>576.95826303966419</v>
      </c>
    </row>
    <row r="437" spans="1:10" x14ac:dyDescent="0.35">
      <c r="A437" s="65">
        <v>3</v>
      </c>
      <c r="B437" s="66" t="s">
        <v>107</v>
      </c>
      <c r="C437" s="67">
        <f t="shared" ref="C437:G437" si="133">C438+C457</f>
        <v>64320</v>
      </c>
      <c r="D437" s="67">
        <f t="shared" si="133"/>
        <v>8536.7310372287466</v>
      </c>
      <c r="E437" s="67">
        <f t="shared" si="133"/>
        <v>75000</v>
      </c>
      <c r="F437" s="67">
        <f t="shared" si="133"/>
        <v>9954.2106310969539</v>
      </c>
      <c r="G437" s="67">
        <f t="shared" si="133"/>
        <v>75000</v>
      </c>
      <c r="H437" s="67">
        <v>12157.33</v>
      </c>
      <c r="I437" s="67">
        <v>70142.720000000001</v>
      </c>
      <c r="J437" s="120">
        <f t="shared" si="127"/>
        <v>576.95826303966419</v>
      </c>
    </row>
    <row r="438" spans="1:10" x14ac:dyDescent="0.35">
      <c r="A438" s="69">
        <v>32</v>
      </c>
      <c r="B438" s="70" t="s">
        <v>65</v>
      </c>
      <c r="C438" s="71">
        <f t="shared" ref="C438:G438" si="134">C439+C443+C450+C455</f>
        <v>64320</v>
      </c>
      <c r="D438" s="71">
        <f t="shared" si="134"/>
        <v>8536.7310372287466</v>
      </c>
      <c r="E438" s="71">
        <f t="shared" si="134"/>
        <v>75000</v>
      </c>
      <c r="F438" s="71">
        <f t="shared" si="134"/>
        <v>9954.2106310969539</v>
      </c>
      <c r="G438" s="71">
        <f t="shared" si="134"/>
        <v>75000</v>
      </c>
      <c r="H438" s="71">
        <v>12157.33</v>
      </c>
      <c r="I438" s="71">
        <v>70142.720000000001</v>
      </c>
      <c r="J438" s="127">
        <f t="shared" si="127"/>
        <v>576.95826303966419</v>
      </c>
    </row>
    <row r="439" spans="1:10" x14ac:dyDescent="0.35">
      <c r="A439" s="72">
        <v>321</v>
      </c>
      <c r="B439" s="73" t="s">
        <v>122</v>
      </c>
      <c r="C439" s="36">
        <f t="shared" ref="C439:I439" si="135">SUM(C440:C442)</f>
        <v>0</v>
      </c>
      <c r="D439" s="36">
        <f t="shared" si="135"/>
        <v>0</v>
      </c>
      <c r="E439" s="36">
        <f t="shared" si="135"/>
        <v>0</v>
      </c>
      <c r="F439" s="36">
        <f t="shared" si="135"/>
        <v>0</v>
      </c>
      <c r="G439" s="36">
        <f t="shared" si="135"/>
        <v>0</v>
      </c>
      <c r="H439" s="36">
        <v>0</v>
      </c>
      <c r="I439" s="36">
        <f t="shared" si="135"/>
        <v>0</v>
      </c>
      <c r="J439" s="68">
        <v>0</v>
      </c>
    </row>
    <row r="440" spans="1:10" x14ac:dyDescent="0.35">
      <c r="A440" s="114">
        <v>3211</v>
      </c>
      <c r="B440" s="75" t="s">
        <v>123</v>
      </c>
      <c r="C440" s="38">
        <v>0</v>
      </c>
      <c r="D440" s="38">
        <f>C440/7.5345</f>
        <v>0</v>
      </c>
      <c r="E440" s="42">
        <v>0</v>
      </c>
      <c r="F440" s="38">
        <f>E440/7.5345</f>
        <v>0</v>
      </c>
      <c r="G440" s="38">
        <v>0</v>
      </c>
      <c r="H440" s="42">
        <f>G440/7.5345</f>
        <v>0</v>
      </c>
      <c r="I440" s="42">
        <v>0</v>
      </c>
      <c r="J440" s="68">
        <v>0</v>
      </c>
    </row>
    <row r="441" spans="1:10" x14ac:dyDescent="0.35">
      <c r="A441" s="114">
        <v>3213</v>
      </c>
      <c r="B441" s="115" t="s">
        <v>124</v>
      </c>
      <c r="C441" s="38">
        <v>0</v>
      </c>
      <c r="D441" s="38">
        <f>C441/7.5345</f>
        <v>0</v>
      </c>
      <c r="E441" s="42">
        <v>0</v>
      </c>
      <c r="F441" s="38">
        <f>E441/7.5345</f>
        <v>0</v>
      </c>
      <c r="G441" s="38">
        <v>0</v>
      </c>
      <c r="H441" s="42">
        <f>G441/7.5345</f>
        <v>0</v>
      </c>
      <c r="I441" s="42">
        <v>0</v>
      </c>
      <c r="J441" s="68">
        <v>0</v>
      </c>
    </row>
    <row r="442" spans="1:10" x14ac:dyDescent="0.35">
      <c r="A442" s="74">
        <v>3214</v>
      </c>
      <c r="B442" s="75" t="s">
        <v>125</v>
      </c>
      <c r="C442" s="38">
        <v>0</v>
      </c>
      <c r="D442" s="38">
        <f>C442/7.5345</f>
        <v>0</v>
      </c>
      <c r="E442" s="42">
        <v>0</v>
      </c>
      <c r="F442" s="38">
        <f>E442/7.5345</f>
        <v>0</v>
      </c>
      <c r="G442" s="38">
        <v>0</v>
      </c>
      <c r="H442" s="42">
        <f>G442/7.5345</f>
        <v>0</v>
      </c>
      <c r="I442" s="42">
        <v>0</v>
      </c>
      <c r="J442" s="68">
        <v>0</v>
      </c>
    </row>
    <row r="443" spans="1:10" x14ac:dyDescent="0.35">
      <c r="A443" s="72">
        <v>322</v>
      </c>
      <c r="B443" s="73" t="s">
        <v>108</v>
      </c>
      <c r="C443" s="36">
        <f t="shared" ref="C443:G443" si="136">SUM(C444:C449)</f>
        <v>64320</v>
      </c>
      <c r="D443" s="36">
        <f t="shared" si="136"/>
        <v>8536.7310372287466</v>
      </c>
      <c r="E443" s="36">
        <f t="shared" si="136"/>
        <v>75000</v>
      </c>
      <c r="F443" s="36">
        <f t="shared" si="136"/>
        <v>9954.2106310969539</v>
      </c>
      <c r="G443" s="36">
        <f t="shared" si="136"/>
        <v>75000</v>
      </c>
      <c r="H443" s="36">
        <v>10153.209999999999</v>
      </c>
      <c r="I443" s="36">
        <v>70142.720000000001</v>
      </c>
      <c r="J443" s="68">
        <f>I443/H443*100</f>
        <v>690.84279749951008</v>
      </c>
    </row>
    <row r="444" spans="1:10" x14ac:dyDescent="0.35">
      <c r="A444" s="74">
        <v>3221</v>
      </c>
      <c r="B444" s="75" t="s">
        <v>126</v>
      </c>
      <c r="C444" s="38">
        <v>0</v>
      </c>
      <c r="D444" s="38">
        <f t="shared" ref="D444:D449" si="137">C444/7.5345</f>
        <v>0</v>
      </c>
      <c r="E444" s="42">
        <v>0</v>
      </c>
      <c r="F444" s="38">
        <f t="shared" ref="F444:F449" si="138">E444/7.5345</f>
        <v>0</v>
      </c>
      <c r="G444" s="38">
        <v>0</v>
      </c>
      <c r="H444" s="42">
        <f>G444/7.5345</f>
        <v>0</v>
      </c>
      <c r="I444" s="42">
        <v>0</v>
      </c>
      <c r="J444" s="68">
        <v>0</v>
      </c>
    </row>
    <row r="445" spans="1:10" x14ac:dyDescent="0.35">
      <c r="A445" s="74">
        <v>3222</v>
      </c>
      <c r="B445" s="75" t="s">
        <v>109</v>
      </c>
      <c r="C445" s="38">
        <v>64320</v>
      </c>
      <c r="D445" s="38">
        <f t="shared" si="137"/>
        <v>8536.7310372287466</v>
      </c>
      <c r="E445" s="42">
        <v>75000</v>
      </c>
      <c r="F445" s="38">
        <f t="shared" si="138"/>
        <v>9954.2106310969539</v>
      </c>
      <c r="G445" s="38">
        <v>75000</v>
      </c>
      <c r="H445" s="42">
        <v>9476.41</v>
      </c>
      <c r="I445" s="42">
        <v>70142.720000000001</v>
      </c>
      <c r="J445" s="68">
        <f>I445/H445*100</f>
        <v>740.18241084967838</v>
      </c>
    </row>
    <row r="446" spans="1:10" x14ac:dyDescent="0.35">
      <c r="A446" s="74">
        <v>3223</v>
      </c>
      <c r="B446" s="75" t="s">
        <v>127</v>
      </c>
      <c r="C446" s="38">
        <v>0</v>
      </c>
      <c r="D446" s="38">
        <f t="shared" si="137"/>
        <v>0</v>
      </c>
      <c r="E446" s="42">
        <v>0</v>
      </c>
      <c r="F446" s="38">
        <f t="shared" si="138"/>
        <v>0</v>
      </c>
      <c r="G446" s="38">
        <v>0</v>
      </c>
      <c r="H446" s="42">
        <v>676.8</v>
      </c>
      <c r="I446" s="42">
        <v>0</v>
      </c>
      <c r="J446" s="68">
        <v>0</v>
      </c>
    </row>
    <row r="447" spans="1:10" x14ac:dyDescent="0.35">
      <c r="A447" s="74">
        <v>3224</v>
      </c>
      <c r="B447" s="75" t="s">
        <v>149</v>
      </c>
      <c r="C447" s="38">
        <v>0</v>
      </c>
      <c r="D447" s="38">
        <f t="shared" si="137"/>
        <v>0</v>
      </c>
      <c r="E447" s="42">
        <v>0</v>
      </c>
      <c r="F447" s="38">
        <f t="shared" si="138"/>
        <v>0</v>
      </c>
      <c r="G447" s="38">
        <v>0</v>
      </c>
      <c r="H447" s="42">
        <f>G447/7.5345</f>
        <v>0</v>
      </c>
      <c r="I447" s="42">
        <v>0</v>
      </c>
      <c r="J447" s="68">
        <v>0</v>
      </c>
    </row>
    <row r="448" spans="1:10" x14ac:dyDescent="0.35">
      <c r="A448" s="74">
        <v>3225</v>
      </c>
      <c r="B448" s="75" t="s">
        <v>128</v>
      </c>
      <c r="C448" s="38">
        <v>0</v>
      </c>
      <c r="D448" s="38">
        <f t="shared" si="137"/>
        <v>0</v>
      </c>
      <c r="E448" s="42">
        <v>0</v>
      </c>
      <c r="F448" s="38">
        <f t="shared" si="138"/>
        <v>0</v>
      </c>
      <c r="G448" s="38">
        <v>0</v>
      </c>
      <c r="H448" s="42">
        <f>G448/7.5345</f>
        <v>0</v>
      </c>
      <c r="I448" s="42">
        <v>0</v>
      </c>
      <c r="J448" s="68">
        <v>0</v>
      </c>
    </row>
    <row r="449" spans="1:10" x14ac:dyDescent="0.35">
      <c r="A449" s="74">
        <v>3227</v>
      </c>
      <c r="B449" s="75" t="s">
        <v>129</v>
      </c>
      <c r="C449" s="38">
        <v>0</v>
      </c>
      <c r="D449" s="38">
        <f t="shared" si="137"/>
        <v>0</v>
      </c>
      <c r="E449" s="42">
        <v>0</v>
      </c>
      <c r="F449" s="38">
        <f t="shared" si="138"/>
        <v>0</v>
      </c>
      <c r="G449" s="38">
        <v>0</v>
      </c>
      <c r="H449" s="42">
        <f>G449/7.5345</f>
        <v>0</v>
      </c>
      <c r="I449" s="42">
        <v>0</v>
      </c>
      <c r="J449" s="68">
        <v>0</v>
      </c>
    </row>
    <row r="450" spans="1:10" x14ac:dyDescent="0.35">
      <c r="A450" s="72">
        <v>323</v>
      </c>
      <c r="B450" s="73" t="s">
        <v>130</v>
      </c>
      <c r="C450" s="36">
        <f t="shared" ref="C450:I450" si="139">SUM(C451:C454)</f>
        <v>0</v>
      </c>
      <c r="D450" s="36">
        <f t="shared" si="139"/>
        <v>0</v>
      </c>
      <c r="E450" s="36">
        <f t="shared" si="139"/>
        <v>0</v>
      </c>
      <c r="F450" s="36">
        <f t="shared" si="139"/>
        <v>0</v>
      </c>
      <c r="G450" s="36">
        <f t="shared" si="139"/>
        <v>0</v>
      </c>
      <c r="H450" s="36">
        <v>2004.12</v>
      </c>
      <c r="I450" s="36">
        <f t="shared" si="139"/>
        <v>0</v>
      </c>
      <c r="J450" s="68">
        <v>0</v>
      </c>
    </row>
    <row r="451" spans="1:10" x14ac:dyDescent="0.35">
      <c r="A451" s="74">
        <v>3232</v>
      </c>
      <c r="B451" s="75" t="s">
        <v>150</v>
      </c>
      <c r="C451" s="38">
        <v>0</v>
      </c>
      <c r="D451" s="38">
        <f>C451/7.5345</f>
        <v>0</v>
      </c>
      <c r="E451" s="42">
        <v>0</v>
      </c>
      <c r="F451" s="38">
        <f>E451/7.5345</f>
        <v>0</v>
      </c>
      <c r="G451" s="38">
        <v>0</v>
      </c>
      <c r="H451" s="42">
        <f>G451/7.5345</f>
        <v>0</v>
      </c>
      <c r="I451" s="42">
        <v>0</v>
      </c>
      <c r="J451" s="68">
        <v>0</v>
      </c>
    </row>
    <row r="452" spans="1:10" x14ac:dyDescent="0.35">
      <c r="A452" s="74">
        <v>3234</v>
      </c>
      <c r="B452" s="75" t="s">
        <v>133</v>
      </c>
      <c r="C452" s="38">
        <v>0</v>
      </c>
      <c r="D452" s="38">
        <f>C452/7.5345</f>
        <v>0</v>
      </c>
      <c r="E452" s="42">
        <v>0</v>
      </c>
      <c r="F452" s="38">
        <f>E452/7.5345</f>
        <v>0</v>
      </c>
      <c r="G452" s="38">
        <v>0</v>
      </c>
      <c r="H452" s="42">
        <v>676.89</v>
      </c>
      <c r="I452" s="42">
        <v>0</v>
      </c>
      <c r="J452" s="68">
        <v>0</v>
      </c>
    </row>
    <row r="453" spans="1:10" x14ac:dyDescent="0.35">
      <c r="A453" s="74">
        <v>3236</v>
      </c>
      <c r="B453" s="75" t="s">
        <v>135</v>
      </c>
      <c r="C453" s="38">
        <v>0</v>
      </c>
      <c r="D453" s="38">
        <f>C453/7.5345</f>
        <v>0</v>
      </c>
      <c r="E453" s="42">
        <v>0</v>
      </c>
      <c r="F453" s="38">
        <f>E453/7.5345</f>
        <v>0</v>
      </c>
      <c r="G453" s="38">
        <v>0</v>
      </c>
      <c r="H453" s="42">
        <v>1327.23</v>
      </c>
      <c r="I453" s="42">
        <v>0</v>
      </c>
      <c r="J453" s="68">
        <v>0</v>
      </c>
    </row>
    <row r="454" spans="1:10" x14ac:dyDescent="0.35">
      <c r="A454" s="74">
        <v>3239</v>
      </c>
      <c r="B454" s="75" t="s">
        <v>138</v>
      </c>
      <c r="C454" s="38">
        <v>0</v>
      </c>
      <c r="D454" s="38">
        <f>C454/7.5345</f>
        <v>0</v>
      </c>
      <c r="E454" s="42">
        <v>0</v>
      </c>
      <c r="F454" s="38">
        <f>E454/7.5345</f>
        <v>0</v>
      </c>
      <c r="G454" s="38">
        <v>0</v>
      </c>
      <c r="H454" s="42">
        <f>G454/7.5345</f>
        <v>0</v>
      </c>
      <c r="I454" s="42">
        <v>0</v>
      </c>
      <c r="J454" s="68">
        <v>0</v>
      </c>
    </row>
    <row r="455" spans="1:10" ht="26.5" x14ac:dyDescent="0.35">
      <c r="A455" s="88">
        <v>329</v>
      </c>
      <c r="B455" s="89" t="s">
        <v>139</v>
      </c>
      <c r="C455" s="36">
        <f t="shared" ref="C455:I455" si="140">C456</f>
        <v>0</v>
      </c>
      <c r="D455" s="36">
        <f t="shared" si="140"/>
        <v>0</v>
      </c>
      <c r="E455" s="36">
        <f t="shared" si="140"/>
        <v>0</v>
      </c>
      <c r="F455" s="36">
        <f t="shared" si="140"/>
        <v>0</v>
      </c>
      <c r="G455" s="36">
        <f t="shared" si="140"/>
        <v>0</v>
      </c>
      <c r="H455" s="36">
        <f t="shared" si="140"/>
        <v>0</v>
      </c>
      <c r="I455" s="36">
        <f t="shared" si="140"/>
        <v>0</v>
      </c>
      <c r="J455" s="68">
        <v>0</v>
      </c>
    </row>
    <row r="456" spans="1:10" x14ac:dyDescent="0.35">
      <c r="A456" s="74">
        <v>3299</v>
      </c>
      <c r="B456" s="75" t="s">
        <v>139</v>
      </c>
      <c r="C456" s="38">
        <v>0</v>
      </c>
      <c r="D456" s="38">
        <f>C456/7.5345</f>
        <v>0</v>
      </c>
      <c r="E456" s="42">
        <v>0</v>
      </c>
      <c r="F456" s="38">
        <f>E456/7.5345</f>
        <v>0</v>
      </c>
      <c r="G456" s="38">
        <v>0</v>
      </c>
      <c r="H456" s="42">
        <f>G456/7.5345</f>
        <v>0</v>
      </c>
      <c r="I456" s="42">
        <v>0</v>
      </c>
      <c r="J456" s="68">
        <v>0</v>
      </c>
    </row>
    <row r="457" spans="1:10" x14ac:dyDescent="0.35">
      <c r="A457" s="86">
        <v>34</v>
      </c>
      <c r="B457" s="87" t="s">
        <v>144</v>
      </c>
      <c r="C457" s="71">
        <f t="shared" ref="C457:I458" si="141">C458</f>
        <v>0</v>
      </c>
      <c r="D457" s="71">
        <f t="shared" si="141"/>
        <v>0</v>
      </c>
      <c r="E457" s="71">
        <f t="shared" si="141"/>
        <v>0</v>
      </c>
      <c r="F457" s="71">
        <f t="shared" si="141"/>
        <v>0</v>
      </c>
      <c r="G457" s="71">
        <f t="shared" si="141"/>
        <v>0</v>
      </c>
      <c r="H457" s="71">
        <f t="shared" si="141"/>
        <v>0</v>
      </c>
      <c r="I457" s="71">
        <f t="shared" si="141"/>
        <v>0</v>
      </c>
      <c r="J457" s="127">
        <v>0</v>
      </c>
    </row>
    <row r="458" spans="1:10" x14ac:dyDescent="0.35">
      <c r="A458" s="88">
        <v>343</v>
      </c>
      <c r="B458" s="89" t="s">
        <v>145</v>
      </c>
      <c r="C458" s="36">
        <f t="shared" si="141"/>
        <v>0</v>
      </c>
      <c r="D458" s="36">
        <f t="shared" si="141"/>
        <v>0</v>
      </c>
      <c r="E458" s="36">
        <f t="shared" si="141"/>
        <v>0</v>
      </c>
      <c r="F458" s="36">
        <f t="shared" si="141"/>
        <v>0</v>
      </c>
      <c r="G458" s="36">
        <f t="shared" si="141"/>
        <v>0</v>
      </c>
      <c r="H458" s="36">
        <f t="shared" si="141"/>
        <v>0</v>
      </c>
      <c r="I458" s="36">
        <f t="shared" si="141"/>
        <v>0</v>
      </c>
      <c r="J458" s="68">
        <v>0</v>
      </c>
    </row>
    <row r="459" spans="1:10" ht="20.149999999999999" customHeight="1" x14ac:dyDescent="0.35">
      <c r="A459" s="74">
        <v>3431</v>
      </c>
      <c r="B459" s="75" t="s">
        <v>146</v>
      </c>
      <c r="C459" s="38">
        <v>0</v>
      </c>
      <c r="D459" s="38">
        <f>C459/7.5345</f>
        <v>0</v>
      </c>
      <c r="E459" s="42">
        <v>0</v>
      </c>
      <c r="F459" s="38">
        <f>E459/7.5345</f>
        <v>0</v>
      </c>
      <c r="G459" s="38">
        <v>0</v>
      </c>
      <c r="H459" s="42">
        <f>G459/7.5345</f>
        <v>0</v>
      </c>
      <c r="I459" s="42">
        <v>0</v>
      </c>
      <c r="J459" s="68">
        <v>0</v>
      </c>
    </row>
    <row r="460" spans="1:10" ht="20.149999999999999" customHeight="1" x14ac:dyDescent="0.35">
      <c r="A460" s="160" t="s">
        <v>195</v>
      </c>
      <c r="B460" s="161" t="s">
        <v>196</v>
      </c>
      <c r="C460" s="59">
        <f t="shared" ref="C460:G461" si="142">C461</f>
        <v>0</v>
      </c>
      <c r="D460" s="59">
        <f t="shared" si="142"/>
        <v>0</v>
      </c>
      <c r="E460" s="59">
        <f t="shared" si="142"/>
        <v>0</v>
      </c>
      <c r="F460" s="59">
        <f t="shared" si="142"/>
        <v>0</v>
      </c>
      <c r="G460" s="59">
        <f t="shared" si="142"/>
        <v>29000</v>
      </c>
      <c r="H460" s="158">
        <v>2815.85</v>
      </c>
      <c r="I460" s="158">
        <v>4769.88</v>
      </c>
      <c r="J460" s="159">
        <f>I460/H460*100</f>
        <v>169.39396629792071</v>
      </c>
    </row>
    <row r="461" spans="1:10" ht="20.149999999999999" customHeight="1" x14ac:dyDescent="0.35">
      <c r="A461" s="112" t="s">
        <v>40</v>
      </c>
      <c r="B461" s="83" t="s">
        <v>41</v>
      </c>
      <c r="C461" s="63">
        <f t="shared" si="142"/>
        <v>0</v>
      </c>
      <c r="D461" s="63">
        <f t="shared" si="142"/>
        <v>0</v>
      </c>
      <c r="E461" s="63">
        <f t="shared" si="142"/>
        <v>0</v>
      </c>
      <c r="F461" s="63">
        <f t="shared" si="142"/>
        <v>0</v>
      </c>
      <c r="G461" s="63">
        <f t="shared" si="142"/>
        <v>29000</v>
      </c>
      <c r="H461" s="63">
        <v>2815.85</v>
      </c>
      <c r="I461" s="63">
        <v>4769.88</v>
      </c>
      <c r="J461" s="64">
        <f>I461/H461*100</f>
        <v>169.39396629792071</v>
      </c>
    </row>
    <row r="462" spans="1:10" ht="17.25" customHeight="1" x14ac:dyDescent="0.35">
      <c r="A462" s="65">
        <v>3</v>
      </c>
      <c r="B462" s="66" t="s">
        <v>107</v>
      </c>
      <c r="C462" s="67">
        <f>C468</f>
        <v>0</v>
      </c>
      <c r="D462" s="67">
        <f>D468</f>
        <v>0</v>
      </c>
      <c r="E462" s="67">
        <f>E468</f>
        <v>0</v>
      </c>
      <c r="F462" s="67">
        <f>F468</f>
        <v>0</v>
      </c>
      <c r="G462" s="67">
        <f>G468</f>
        <v>29000</v>
      </c>
      <c r="H462" s="67">
        <v>0</v>
      </c>
      <c r="I462" s="67">
        <v>4769.88</v>
      </c>
      <c r="J462" s="120">
        <v>0</v>
      </c>
    </row>
    <row r="463" spans="1:10" ht="16.5" customHeight="1" x14ac:dyDescent="0.35">
      <c r="A463" s="86">
        <v>31</v>
      </c>
      <c r="B463" s="87" t="s">
        <v>64</v>
      </c>
      <c r="C463" s="104"/>
      <c r="D463" s="104"/>
      <c r="E463" s="104"/>
      <c r="F463" s="104"/>
      <c r="G463" s="104"/>
      <c r="H463" s="276">
        <f>H464+H466</f>
        <v>0</v>
      </c>
      <c r="I463" s="276">
        <v>0</v>
      </c>
      <c r="J463" s="127">
        <v>0</v>
      </c>
    </row>
    <row r="464" spans="1:10" ht="15" customHeight="1" x14ac:dyDescent="0.35">
      <c r="A464" s="88">
        <v>311</v>
      </c>
      <c r="B464" s="89" t="s">
        <v>161</v>
      </c>
      <c r="C464" s="104"/>
      <c r="D464" s="104"/>
      <c r="E464" s="104"/>
      <c r="F464" s="104"/>
      <c r="G464" s="104"/>
      <c r="H464" s="104">
        <f>H465</f>
        <v>0</v>
      </c>
      <c r="I464" s="104">
        <v>0</v>
      </c>
      <c r="J464" s="68">
        <v>0</v>
      </c>
    </row>
    <row r="465" spans="1:10" ht="15" customHeight="1" x14ac:dyDescent="0.35">
      <c r="A465" s="74">
        <v>3111</v>
      </c>
      <c r="B465" s="75" t="s">
        <v>162</v>
      </c>
      <c r="C465" s="104"/>
      <c r="D465" s="104"/>
      <c r="E465" s="104"/>
      <c r="F465" s="104"/>
      <c r="G465" s="104"/>
      <c r="H465" s="105">
        <v>0</v>
      </c>
      <c r="I465" s="105">
        <v>0</v>
      </c>
      <c r="J465" s="106">
        <v>0</v>
      </c>
    </row>
    <row r="466" spans="1:10" ht="15" customHeight="1" x14ac:dyDescent="0.35">
      <c r="A466" s="88">
        <v>313</v>
      </c>
      <c r="B466" s="89" t="s">
        <v>164</v>
      </c>
      <c r="C466" s="104"/>
      <c r="D466" s="104"/>
      <c r="E466" s="104"/>
      <c r="F466" s="104"/>
      <c r="G466" s="104"/>
      <c r="H466" s="104">
        <f>H467</f>
        <v>0</v>
      </c>
      <c r="I466" s="104">
        <v>0</v>
      </c>
      <c r="J466" s="68">
        <v>0</v>
      </c>
    </row>
    <row r="467" spans="1:10" ht="15" customHeight="1" x14ac:dyDescent="0.35">
      <c r="A467" s="74">
        <v>3132</v>
      </c>
      <c r="B467" s="75" t="s">
        <v>165</v>
      </c>
      <c r="C467" s="104"/>
      <c r="D467" s="104"/>
      <c r="E467" s="104"/>
      <c r="F467" s="104"/>
      <c r="G467" s="104"/>
      <c r="H467" s="105">
        <v>0</v>
      </c>
      <c r="I467" s="105">
        <v>0</v>
      </c>
      <c r="J467" s="106">
        <v>0</v>
      </c>
    </row>
    <row r="468" spans="1:10" ht="15" customHeight="1" x14ac:dyDescent="0.35">
      <c r="A468" s="69">
        <v>32</v>
      </c>
      <c r="B468" s="70" t="s">
        <v>65</v>
      </c>
      <c r="C468" s="71">
        <f t="shared" ref="C468:G468" si="143">C469+C472+C476+C479</f>
        <v>0</v>
      </c>
      <c r="D468" s="71">
        <f t="shared" si="143"/>
        <v>0</v>
      </c>
      <c r="E468" s="71">
        <f t="shared" si="143"/>
        <v>0</v>
      </c>
      <c r="F468" s="71">
        <f t="shared" si="143"/>
        <v>0</v>
      </c>
      <c r="G468" s="71">
        <f t="shared" si="143"/>
        <v>29000</v>
      </c>
      <c r="H468" s="71">
        <v>0</v>
      </c>
      <c r="I468" s="71"/>
      <c r="J468" s="127">
        <v>0</v>
      </c>
    </row>
    <row r="469" spans="1:10" ht="15" customHeight="1" x14ac:dyDescent="0.35">
      <c r="A469" s="72">
        <v>321</v>
      </c>
      <c r="B469" s="73" t="s">
        <v>122</v>
      </c>
      <c r="C469" s="36">
        <f t="shared" ref="C469:G469" si="144">SUM(C470:C471)</f>
        <v>0</v>
      </c>
      <c r="D469" s="36">
        <f t="shared" si="144"/>
        <v>0</v>
      </c>
      <c r="E469" s="36">
        <f t="shared" si="144"/>
        <v>0</v>
      </c>
      <c r="F469" s="36">
        <f t="shared" si="144"/>
        <v>0</v>
      </c>
      <c r="G469" s="36">
        <f t="shared" si="144"/>
        <v>2000</v>
      </c>
      <c r="H469" s="36">
        <v>0</v>
      </c>
      <c r="I469" s="36">
        <f t="shared" ref="I469" si="145">SUM(I470:I471)</f>
        <v>0</v>
      </c>
      <c r="J469" s="68">
        <v>0</v>
      </c>
    </row>
    <row r="470" spans="1:10" ht="15" customHeight="1" x14ac:dyDescent="0.35">
      <c r="A470" s="114">
        <v>3211</v>
      </c>
      <c r="B470" s="75" t="s">
        <v>123</v>
      </c>
      <c r="C470" s="38">
        <v>0</v>
      </c>
      <c r="D470" s="38">
        <f>C470/7.5345</f>
        <v>0</v>
      </c>
      <c r="E470" s="42">
        <v>0</v>
      </c>
      <c r="F470" s="38">
        <f>E470/7.5345</f>
        <v>0</v>
      </c>
      <c r="G470" s="38">
        <v>1000</v>
      </c>
      <c r="H470" s="42">
        <v>0</v>
      </c>
      <c r="I470" s="42">
        <v>0</v>
      </c>
      <c r="J470" s="68">
        <v>0</v>
      </c>
    </row>
    <row r="471" spans="1:10" ht="15" customHeight="1" x14ac:dyDescent="0.35">
      <c r="A471" s="114">
        <v>3213</v>
      </c>
      <c r="B471" s="115" t="s">
        <v>124</v>
      </c>
      <c r="C471" s="38">
        <v>0</v>
      </c>
      <c r="D471" s="38">
        <f>C471/7.5345</f>
        <v>0</v>
      </c>
      <c r="E471" s="42">
        <v>0</v>
      </c>
      <c r="F471" s="38">
        <f>E471/7.5345</f>
        <v>0</v>
      </c>
      <c r="G471" s="38">
        <v>1000</v>
      </c>
      <c r="H471" s="42">
        <v>0</v>
      </c>
      <c r="I471" s="42">
        <v>0</v>
      </c>
      <c r="J471" s="68">
        <v>0</v>
      </c>
    </row>
    <row r="472" spans="1:10" ht="20.149999999999999" customHeight="1" x14ac:dyDescent="0.35">
      <c r="A472" s="72">
        <v>322</v>
      </c>
      <c r="B472" s="73" t="s">
        <v>108</v>
      </c>
      <c r="C472" s="36">
        <f t="shared" ref="C472:G472" si="146">SUM(C473:C475)</f>
        <v>0</v>
      </c>
      <c r="D472" s="36">
        <f t="shared" si="146"/>
        <v>0</v>
      </c>
      <c r="E472" s="36">
        <f t="shared" si="146"/>
        <v>0</v>
      </c>
      <c r="F472" s="36">
        <f t="shared" si="146"/>
        <v>0</v>
      </c>
      <c r="G472" s="36">
        <f t="shared" si="146"/>
        <v>10000</v>
      </c>
      <c r="H472" s="36">
        <v>0</v>
      </c>
      <c r="I472" s="36">
        <f t="shared" ref="I472" si="147">SUM(I473:I475)</f>
        <v>0</v>
      </c>
      <c r="J472" s="68">
        <v>0</v>
      </c>
    </row>
    <row r="473" spans="1:10" ht="15" customHeight="1" x14ac:dyDescent="0.35">
      <c r="A473" s="74">
        <v>3221</v>
      </c>
      <c r="B473" s="75" t="s">
        <v>126</v>
      </c>
      <c r="C473" s="38">
        <v>0</v>
      </c>
      <c r="D473" s="38">
        <f>C473/7.5345</f>
        <v>0</v>
      </c>
      <c r="E473" s="42">
        <v>0</v>
      </c>
      <c r="F473" s="38">
        <f>E473/7.5345</f>
        <v>0</v>
      </c>
      <c r="G473" s="38">
        <v>2000</v>
      </c>
      <c r="H473" s="42">
        <v>0</v>
      </c>
      <c r="I473" s="42">
        <v>0</v>
      </c>
      <c r="J473" s="68">
        <v>0</v>
      </c>
    </row>
    <row r="474" spans="1:10" ht="15" customHeight="1" x14ac:dyDescent="0.35">
      <c r="A474" s="74">
        <v>3225</v>
      </c>
      <c r="B474" s="75" t="s">
        <v>128</v>
      </c>
      <c r="C474" s="38">
        <v>0</v>
      </c>
      <c r="D474" s="38">
        <f>C474/7.5345</f>
        <v>0</v>
      </c>
      <c r="E474" s="42">
        <v>0</v>
      </c>
      <c r="F474" s="38">
        <f>E474/7.5345</f>
        <v>0</v>
      </c>
      <c r="G474" s="38">
        <v>6000</v>
      </c>
      <c r="H474" s="42">
        <v>0</v>
      </c>
      <c r="I474" s="42">
        <v>0</v>
      </c>
      <c r="J474" s="68">
        <v>0</v>
      </c>
    </row>
    <row r="475" spans="1:10" ht="15" customHeight="1" x14ac:dyDescent="0.35">
      <c r="A475" s="74">
        <v>3227</v>
      </c>
      <c r="B475" s="75" t="s">
        <v>129</v>
      </c>
      <c r="C475" s="38">
        <v>0</v>
      </c>
      <c r="D475" s="38">
        <f>C475/7.5345</f>
        <v>0</v>
      </c>
      <c r="E475" s="42">
        <v>0</v>
      </c>
      <c r="F475" s="38">
        <f>E475/7.5345</f>
        <v>0</v>
      </c>
      <c r="G475" s="38">
        <v>2000</v>
      </c>
      <c r="H475" s="42">
        <v>0</v>
      </c>
      <c r="I475" s="42">
        <v>0</v>
      </c>
      <c r="J475" s="68">
        <v>0</v>
      </c>
    </row>
    <row r="476" spans="1:10" ht="15" customHeight="1" x14ac:dyDescent="0.35">
      <c r="A476" s="88">
        <v>323</v>
      </c>
      <c r="B476" s="89" t="s">
        <v>130</v>
      </c>
      <c r="C476" s="36">
        <f t="shared" ref="C476:G476" si="148">SUM(C477:C478)</f>
        <v>0</v>
      </c>
      <c r="D476" s="36">
        <f t="shared" si="148"/>
        <v>0</v>
      </c>
      <c r="E476" s="36">
        <f t="shared" si="148"/>
        <v>0</v>
      </c>
      <c r="F476" s="36">
        <f t="shared" si="148"/>
        <v>0</v>
      </c>
      <c r="G476" s="36">
        <f t="shared" si="148"/>
        <v>8000</v>
      </c>
      <c r="H476" s="36">
        <v>0</v>
      </c>
      <c r="I476" s="36">
        <v>0</v>
      </c>
      <c r="J476" s="68">
        <v>0</v>
      </c>
    </row>
    <row r="477" spans="1:10" ht="15" customHeight="1" x14ac:dyDescent="0.35">
      <c r="A477" s="74">
        <v>3237</v>
      </c>
      <c r="B477" s="75" t="s">
        <v>136</v>
      </c>
      <c r="C477" s="38">
        <v>0</v>
      </c>
      <c r="D477" s="38">
        <f>C477/7.5345</f>
        <v>0</v>
      </c>
      <c r="E477" s="42">
        <v>0</v>
      </c>
      <c r="F477" s="38">
        <f>E477/7.5345</f>
        <v>0</v>
      </c>
      <c r="G477" s="38">
        <v>7000</v>
      </c>
      <c r="H477" s="42">
        <v>0</v>
      </c>
      <c r="I477" s="42">
        <v>0</v>
      </c>
      <c r="J477" s="68">
        <v>0</v>
      </c>
    </row>
    <row r="478" spans="1:10" ht="15" customHeight="1" x14ac:dyDescent="0.35">
      <c r="A478" s="74">
        <v>3239</v>
      </c>
      <c r="B478" s="75" t="s">
        <v>138</v>
      </c>
      <c r="C478" s="38">
        <v>0</v>
      </c>
      <c r="D478" s="38">
        <f>C478/7.5345</f>
        <v>0</v>
      </c>
      <c r="E478" s="42">
        <v>0</v>
      </c>
      <c r="F478" s="38">
        <f>E478/7.5345</f>
        <v>0</v>
      </c>
      <c r="G478" s="38">
        <v>1000</v>
      </c>
      <c r="H478" s="42">
        <v>0</v>
      </c>
      <c r="I478" s="42">
        <v>0</v>
      </c>
      <c r="J478" s="68">
        <v>0</v>
      </c>
    </row>
    <row r="479" spans="1:10" ht="15" customHeight="1" x14ac:dyDescent="0.35">
      <c r="A479" s="88">
        <v>329</v>
      </c>
      <c r="B479" s="89" t="s">
        <v>139</v>
      </c>
      <c r="C479" s="36">
        <f t="shared" ref="C479:G479" si="149">C480</f>
        <v>0</v>
      </c>
      <c r="D479" s="36">
        <f t="shared" si="149"/>
        <v>0</v>
      </c>
      <c r="E479" s="36">
        <f t="shared" si="149"/>
        <v>0</v>
      </c>
      <c r="F479" s="36">
        <f t="shared" si="149"/>
        <v>0</v>
      </c>
      <c r="G479" s="36">
        <f t="shared" si="149"/>
        <v>9000</v>
      </c>
      <c r="H479" s="36">
        <v>2815.85</v>
      </c>
      <c r="I479" s="36">
        <v>4769.88</v>
      </c>
      <c r="J479" s="68">
        <f>I479/H479*100</f>
        <v>169.39396629792071</v>
      </c>
    </row>
    <row r="480" spans="1:10" ht="15" customHeight="1" x14ac:dyDescent="0.35">
      <c r="A480" s="74">
        <v>3299</v>
      </c>
      <c r="B480" s="75" t="s">
        <v>139</v>
      </c>
      <c r="C480" s="38">
        <v>0</v>
      </c>
      <c r="D480" s="38">
        <v>0</v>
      </c>
      <c r="E480" s="42">
        <v>0</v>
      </c>
      <c r="F480" s="38">
        <f>E480/7.5345</f>
        <v>0</v>
      </c>
      <c r="G480" s="38">
        <v>9000</v>
      </c>
      <c r="H480" s="42">
        <v>2815.85</v>
      </c>
      <c r="I480" s="42">
        <v>4769.88</v>
      </c>
      <c r="J480" s="68">
        <f>I480/H480*100</f>
        <v>169.39396629792071</v>
      </c>
    </row>
    <row r="481" spans="1:10" ht="20.149999999999999" customHeight="1" x14ac:dyDescent="0.35">
      <c r="A481" s="187" t="s">
        <v>197</v>
      </c>
      <c r="B481" s="188" t="s">
        <v>198</v>
      </c>
      <c r="C481" s="59">
        <f>C482+C498</f>
        <v>531467.17000000004</v>
      </c>
      <c r="D481" s="59">
        <f>D482+D498</f>
        <v>70537.815382573492</v>
      </c>
      <c r="E481" s="59">
        <f>E482+E498</f>
        <v>602500</v>
      </c>
      <c r="F481" s="59">
        <f>F482+F498</f>
        <v>79965.492069812186</v>
      </c>
      <c r="G481" s="59">
        <f>G482+G498</f>
        <v>489030</v>
      </c>
      <c r="H481" s="158">
        <v>45886.58</v>
      </c>
      <c r="I481" s="158">
        <v>39791.06</v>
      </c>
      <c r="J481" s="159">
        <f t="shared" ref="J481:J486" si="150">I481/H481*100</f>
        <v>86.716116128070553</v>
      </c>
    </row>
    <row r="482" spans="1:10" x14ac:dyDescent="0.35">
      <c r="A482" s="82" t="s">
        <v>46</v>
      </c>
      <c r="B482" s="116" t="s">
        <v>47</v>
      </c>
      <c r="C482" s="63">
        <f t="shared" ref="C482:G482" si="151">C483</f>
        <v>120463.03</v>
      </c>
      <c r="D482" s="63">
        <f t="shared" si="151"/>
        <v>15988.191651735349</v>
      </c>
      <c r="E482" s="63">
        <f t="shared" si="151"/>
        <v>144280</v>
      </c>
      <c r="F482" s="63">
        <f t="shared" si="151"/>
        <v>19149.246798062246</v>
      </c>
      <c r="G482" s="63">
        <f t="shared" si="151"/>
        <v>117530</v>
      </c>
      <c r="H482" s="63">
        <v>5886.58</v>
      </c>
      <c r="I482" s="63">
        <v>10502.07</v>
      </c>
      <c r="J482" s="64">
        <f t="shared" si="150"/>
        <v>178.40698673932911</v>
      </c>
    </row>
    <row r="483" spans="1:10" x14ac:dyDescent="0.35">
      <c r="A483" s="84">
        <v>3</v>
      </c>
      <c r="B483" s="85" t="s">
        <v>107</v>
      </c>
      <c r="C483" s="67">
        <f t="shared" ref="C483:G483" si="152">C484+C493</f>
        <v>120463.03</v>
      </c>
      <c r="D483" s="67">
        <f t="shared" si="152"/>
        <v>15988.191651735349</v>
      </c>
      <c r="E483" s="67">
        <f t="shared" si="152"/>
        <v>144280</v>
      </c>
      <c r="F483" s="67">
        <f t="shared" si="152"/>
        <v>19149.246798062246</v>
      </c>
      <c r="G483" s="67">
        <f t="shared" si="152"/>
        <v>117530</v>
      </c>
      <c r="H483" s="67">
        <v>5886.58</v>
      </c>
      <c r="I483" s="67">
        <v>10502.07</v>
      </c>
      <c r="J483" s="120">
        <f t="shared" si="150"/>
        <v>178.40698673932911</v>
      </c>
    </row>
    <row r="484" spans="1:10" x14ac:dyDescent="0.35">
      <c r="A484" s="86">
        <v>31</v>
      </c>
      <c r="B484" s="87" t="s">
        <v>64</v>
      </c>
      <c r="C484" s="71">
        <f>C485+C489+C491</f>
        <v>118952.39</v>
      </c>
      <c r="D484" s="71">
        <f>D485+D489+D491</f>
        <v>15787.695268431879</v>
      </c>
      <c r="E484" s="71">
        <f>E485+E489+E491</f>
        <v>139760</v>
      </c>
      <c r="F484" s="71">
        <f>F485+F489+F491</f>
        <v>18549.339704028138</v>
      </c>
      <c r="G484" s="71">
        <f>G485+G489+G491</f>
        <v>113010</v>
      </c>
      <c r="H484" s="71">
        <v>5743.58</v>
      </c>
      <c r="I484" s="71">
        <v>10378.870000000001</v>
      </c>
      <c r="J484" s="127">
        <f t="shared" si="150"/>
        <v>180.70384672974001</v>
      </c>
    </row>
    <row r="485" spans="1:10" x14ac:dyDescent="0.35">
      <c r="A485" s="88">
        <v>311</v>
      </c>
      <c r="B485" s="89" t="s">
        <v>161</v>
      </c>
      <c r="C485" s="36">
        <f>SUM(C486:C488)</f>
        <v>99800.8</v>
      </c>
      <c r="D485" s="36">
        <f>SUM(D486:D488)</f>
        <v>13245.842458026411</v>
      </c>
      <c r="E485" s="36">
        <f>SUM(E486:E488)</f>
        <v>120680</v>
      </c>
      <c r="F485" s="36">
        <f>SUM(F486:F488)</f>
        <v>16016.988519477072</v>
      </c>
      <c r="G485" s="36">
        <f>SUM(G486:G488)</f>
        <v>97880</v>
      </c>
      <c r="H485" s="36">
        <v>4645.3</v>
      </c>
      <c r="I485" s="36">
        <v>8775.75</v>
      </c>
      <c r="J485" s="68">
        <f t="shared" si="150"/>
        <v>188.91675456913438</v>
      </c>
    </row>
    <row r="486" spans="1:10" x14ac:dyDescent="0.35">
      <c r="A486" s="74">
        <v>3111</v>
      </c>
      <c r="B486" s="75" t="s">
        <v>162</v>
      </c>
      <c r="C486" s="38">
        <v>99800.8</v>
      </c>
      <c r="D486" s="38">
        <f>C486/7.5345</f>
        <v>13245.842458026411</v>
      </c>
      <c r="E486" s="42">
        <v>115680</v>
      </c>
      <c r="F486" s="38">
        <f>E486/7.5345</f>
        <v>15353.374477403941</v>
      </c>
      <c r="G486" s="38">
        <v>91680</v>
      </c>
      <c r="H486" s="42">
        <v>4645.3</v>
      </c>
      <c r="I486" s="42">
        <v>8775.75</v>
      </c>
      <c r="J486" s="68">
        <f t="shared" si="150"/>
        <v>188.91675456913438</v>
      </c>
    </row>
    <row r="487" spans="1:10" x14ac:dyDescent="0.35">
      <c r="A487" s="74">
        <v>3113</v>
      </c>
      <c r="B487" s="75" t="s">
        <v>186</v>
      </c>
      <c r="C487" s="38">
        <v>0</v>
      </c>
      <c r="D487" s="38">
        <f>C487/7.5345</f>
        <v>0</v>
      </c>
      <c r="E487" s="42">
        <v>3800</v>
      </c>
      <c r="F487" s="38">
        <f>E487/7.5345</f>
        <v>504.346671975579</v>
      </c>
      <c r="G487" s="38">
        <v>3800</v>
      </c>
      <c r="H487" s="42">
        <v>0</v>
      </c>
      <c r="I487" s="42">
        <v>0</v>
      </c>
      <c r="J487" s="68">
        <v>0</v>
      </c>
    </row>
    <row r="488" spans="1:10" x14ac:dyDescent="0.35">
      <c r="A488" s="74">
        <v>3114</v>
      </c>
      <c r="B488" s="75" t="s">
        <v>187</v>
      </c>
      <c r="C488" s="38">
        <v>0</v>
      </c>
      <c r="D488" s="38">
        <f>C488/7.5345</f>
        <v>0</v>
      </c>
      <c r="E488" s="42">
        <v>1200</v>
      </c>
      <c r="F488" s="38">
        <f>E488/7.5345</f>
        <v>159.26737009755126</v>
      </c>
      <c r="G488" s="38">
        <v>2400</v>
      </c>
      <c r="H488" s="42">
        <v>0</v>
      </c>
      <c r="I488" s="42">
        <v>0</v>
      </c>
      <c r="J488" s="68">
        <v>0</v>
      </c>
    </row>
    <row r="489" spans="1:10" x14ac:dyDescent="0.35">
      <c r="A489" s="88">
        <v>312</v>
      </c>
      <c r="B489" s="89" t="s">
        <v>163</v>
      </c>
      <c r="C489" s="36">
        <f t="shared" ref="C489:G489" si="153">C490</f>
        <v>0</v>
      </c>
      <c r="D489" s="36">
        <f t="shared" si="153"/>
        <v>0</v>
      </c>
      <c r="E489" s="36">
        <f t="shared" si="153"/>
        <v>0</v>
      </c>
      <c r="F489" s="36">
        <f t="shared" si="153"/>
        <v>0</v>
      </c>
      <c r="G489" s="36">
        <f t="shared" si="153"/>
        <v>0</v>
      </c>
      <c r="H489" s="36">
        <v>331.81</v>
      </c>
      <c r="I489" s="36">
        <v>150</v>
      </c>
      <c r="J489" s="68">
        <v>0</v>
      </c>
    </row>
    <row r="490" spans="1:10" x14ac:dyDescent="0.35">
      <c r="A490" s="74">
        <v>3121</v>
      </c>
      <c r="B490" s="75" t="s">
        <v>163</v>
      </c>
      <c r="C490" s="38">
        <v>0</v>
      </c>
      <c r="D490" s="38">
        <f>C490/7.5345</f>
        <v>0</v>
      </c>
      <c r="E490" s="42">
        <v>0</v>
      </c>
      <c r="F490" s="38">
        <f>E490/7.5345</f>
        <v>0</v>
      </c>
      <c r="G490" s="38">
        <v>0</v>
      </c>
      <c r="H490" s="42">
        <v>331.81</v>
      </c>
      <c r="I490" s="42">
        <v>150</v>
      </c>
      <c r="J490" s="68">
        <v>0</v>
      </c>
    </row>
    <row r="491" spans="1:10" x14ac:dyDescent="0.35">
      <c r="A491" s="88">
        <v>313</v>
      </c>
      <c r="B491" s="89" t="s">
        <v>164</v>
      </c>
      <c r="C491" s="36">
        <f t="shared" ref="C491:G491" si="154">C492</f>
        <v>19151.59</v>
      </c>
      <c r="D491" s="36">
        <f t="shared" si="154"/>
        <v>2541.8528104054681</v>
      </c>
      <c r="E491" s="36">
        <f t="shared" si="154"/>
        <v>19080</v>
      </c>
      <c r="F491" s="36">
        <f t="shared" si="154"/>
        <v>2532.3511845510648</v>
      </c>
      <c r="G491" s="36">
        <f t="shared" si="154"/>
        <v>15130</v>
      </c>
      <c r="H491" s="36">
        <v>766.47</v>
      </c>
      <c r="I491" s="36">
        <v>1453.12</v>
      </c>
      <c r="J491" s="68">
        <f>I491/H491*100</f>
        <v>189.58602424100093</v>
      </c>
    </row>
    <row r="492" spans="1:10" x14ac:dyDescent="0.35">
      <c r="A492" s="74">
        <v>3132</v>
      </c>
      <c r="B492" s="75" t="s">
        <v>165</v>
      </c>
      <c r="C492" s="38">
        <v>19151.59</v>
      </c>
      <c r="D492" s="38">
        <f>C492/7.5345</f>
        <v>2541.8528104054681</v>
      </c>
      <c r="E492" s="42">
        <v>19080</v>
      </c>
      <c r="F492" s="38">
        <f>E492/7.5345</f>
        <v>2532.3511845510648</v>
      </c>
      <c r="G492" s="38">
        <v>15130</v>
      </c>
      <c r="H492" s="42">
        <v>766.47</v>
      </c>
      <c r="I492" s="42">
        <v>1453.12</v>
      </c>
      <c r="J492" s="68">
        <f>I492/H492*100</f>
        <v>189.58602424100093</v>
      </c>
    </row>
    <row r="493" spans="1:10" x14ac:dyDescent="0.35">
      <c r="A493" s="86">
        <v>32</v>
      </c>
      <c r="B493" s="87" t="s">
        <v>65</v>
      </c>
      <c r="C493" s="71">
        <f t="shared" ref="C493:G493" si="155">C494+C496</f>
        <v>1510.64</v>
      </c>
      <c r="D493" s="71">
        <f t="shared" si="155"/>
        <v>200.49638330347071</v>
      </c>
      <c r="E493" s="71">
        <f t="shared" si="155"/>
        <v>4520</v>
      </c>
      <c r="F493" s="71">
        <f t="shared" si="155"/>
        <v>599.90709403410983</v>
      </c>
      <c r="G493" s="71">
        <f t="shared" si="155"/>
        <v>4520</v>
      </c>
      <c r="H493" s="71">
        <v>143</v>
      </c>
      <c r="I493" s="71">
        <v>123.2</v>
      </c>
      <c r="J493" s="127">
        <f>I493/H493*100</f>
        <v>86.15384615384616</v>
      </c>
    </row>
    <row r="494" spans="1:10" x14ac:dyDescent="0.35">
      <c r="A494" s="88">
        <v>321</v>
      </c>
      <c r="B494" s="89" t="s">
        <v>122</v>
      </c>
      <c r="C494" s="36">
        <f t="shared" ref="C494:G494" si="156">C495</f>
        <v>1510.64</v>
      </c>
      <c r="D494" s="36">
        <f t="shared" si="156"/>
        <v>200.49638330347071</v>
      </c>
      <c r="E494" s="36">
        <f t="shared" si="156"/>
        <v>2520</v>
      </c>
      <c r="F494" s="36">
        <f t="shared" si="156"/>
        <v>334.46147720485766</v>
      </c>
      <c r="G494" s="36">
        <f t="shared" si="156"/>
        <v>2520</v>
      </c>
      <c r="H494" s="36">
        <v>143</v>
      </c>
      <c r="I494" s="36">
        <v>123.2</v>
      </c>
      <c r="J494" s="68">
        <f>I494/H494*100</f>
        <v>86.15384615384616</v>
      </c>
    </row>
    <row r="495" spans="1:10" x14ac:dyDescent="0.35">
      <c r="A495" s="74">
        <v>3212</v>
      </c>
      <c r="B495" s="75" t="s">
        <v>166</v>
      </c>
      <c r="C495" s="38">
        <v>1510.64</v>
      </c>
      <c r="D495" s="38">
        <f>C495/7.5345</f>
        <v>200.49638330347071</v>
      </c>
      <c r="E495" s="42">
        <v>2520</v>
      </c>
      <c r="F495" s="38">
        <f>E495/7.5345</f>
        <v>334.46147720485766</v>
      </c>
      <c r="G495" s="38">
        <v>2520</v>
      </c>
      <c r="H495" s="42">
        <v>143</v>
      </c>
      <c r="I495" s="42">
        <v>123.2</v>
      </c>
      <c r="J495" s="68">
        <f>I495/H495*100</f>
        <v>86.15384615384616</v>
      </c>
    </row>
    <row r="496" spans="1:10" x14ac:dyDescent="0.35">
      <c r="A496" s="72">
        <v>322</v>
      </c>
      <c r="B496" s="73" t="s">
        <v>108</v>
      </c>
      <c r="C496" s="36">
        <f t="shared" ref="C496:I496" si="157">C497</f>
        <v>0</v>
      </c>
      <c r="D496" s="36">
        <f t="shared" si="157"/>
        <v>0</v>
      </c>
      <c r="E496" s="36">
        <f t="shared" si="157"/>
        <v>2000</v>
      </c>
      <c r="F496" s="36">
        <f t="shared" si="157"/>
        <v>265.44561682925212</v>
      </c>
      <c r="G496" s="36">
        <f t="shared" si="157"/>
        <v>2000</v>
      </c>
      <c r="H496" s="36">
        <v>0</v>
      </c>
      <c r="I496" s="36">
        <f t="shared" si="157"/>
        <v>0</v>
      </c>
      <c r="J496" s="68">
        <v>0</v>
      </c>
    </row>
    <row r="497" spans="1:10" x14ac:dyDescent="0.35">
      <c r="A497" s="74">
        <v>3221</v>
      </c>
      <c r="B497" s="75" t="s">
        <v>126</v>
      </c>
      <c r="C497" s="38">
        <v>0</v>
      </c>
      <c r="D497" s="38">
        <f>C497/7.5345</f>
        <v>0</v>
      </c>
      <c r="E497" s="42">
        <v>2000</v>
      </c>
      <c r="F497" s="38">
        <f>E497/7.5345</f>
        <v>265.44561682925212</v>
      </c>
      <c r="G497" s="38">
        <v>2000</v>
      </c>
      <c r="H497" s="42">
        <v>0</v>
      </c>
      <c r="I497" s="42">
        <v>0</v>
      </c>
      <c r="J497" s="68">
        <v>0</v>
      </c>
    </row>
    <row r="498" spans="1:10" x14ac:dyDescent="0.35">
      <c r="A498" s="82" t="s">
        <v>283</v>
      </c>
      <c r="B498" s="116" t="s">
        <v>262</v>
      </c>
      <c r="C498" s="63">
        <f t="shared" ref="C498:G498" si="158">C499</f>
        <v>411004.14</v>
      </c>
      <c r="D498" s="63">
        <f t="shared" si="158"/>
        <v>54549.623730838146</v>
      </c>
      <c r="E498" s="63">
        <f t="shared" si="158"/>
        <v>458220</v>
      </c>
      <c r="F498" s="63">
        <f t="shared" si="158"/>
        <v>60816.24527174994</v>
      </c>
      <c r="G498" s="63">
        <f t="shared" si="158"/>
        <v>371500</v>
      </c>
      <c r="H498" s="63">
        <v>40000</v>
      </c>
      <c r="I498" s="63">
        <v>29288.99</v>
      </c>
      <c r="J498" s="64">
        <f>I498/H498*100</f>
        <v>73.222475000000003</v>
      </c>
    </row>
    <row r="499" spans="1:10" x14ac:dyDescent="0.35">
      <c r="A499" s="84">
        <v>3</v>
      </c>
      <c r="B499" s="85" t="s">
        <v>107</v>
      </c>
      <c r="C499" s="67">
        <f t="shared" ref="C499:G499" si="159">C500+C509</f>
        <v>411004.14</v>
      </c>
      <c r="D499" s="67">
        <f t="shared" si="159"/>
        <v>54549.623730838146</v>
      </c>
      <c r="E499" s="67">
        <f t="shared" si="159"/>
        <v>458220</v>
      </c>
      <c r="F499" s="67">
        <f t="shared" si="159"/>
        <v>60816.24527174994</v>
      </c>
      <c r="G499" s="67">
        <f t="shared" si="159"/>
        <v>371500</v>
      </c>
      <c r="H499" s="67">
        <v>40000</v>
      </c>
      <c r="I499" s="67">
        <v>29288.99</v>
      </c>
      <c r="J499" s="120">
        <f>I499/H499*100</f>
        <v>73.222475000000003</v>
      </c>
    </row>
    <row r="500" spans="1:10" x14ac:dyDescent="0.35">
      <c r="A500" s="86">
        <v>31</v>
      </c>
      <c r="B500" s="87" t="s">
        <v>64</v>
      </c>
      <c r="C500" s="71">
        <f t="shared" ref="C500:G500" si="160">C501+C505+C507</f>
        <v>406472.22000000003</v>
      </c>
      <c r="D500" s="71">
        <f t="shared" si="160"/>
        <v>53948.134580927734</v>
      </c>
      <c r="E500" s="71">
        <f t="shared" si="160"/>
        <v>450240</v>
      </c>
      <c r="F500" s="71">
        <f t="shared" si="160"/>
        <v>59757.117260601226</v>
      </c>
      <c r="G500" s="71">
        <f t="shared" si="160"/>
        <v>363520</v>
      </c>
      <c r="H500" s="71">
        <v>38500</v>
      </c>
      <c r="I500" s="71">
        <v>28919.39</v>
      </c>
      <c r="J500" s="127">
        <f>I500/H500*100</f>
        <v>75.115298701298698</v>
      </c>
    </row>
    <row r="501" spans="1:10" x14ac:dyDescent="0.35">
      <c r="A501" s="88">
        <v>311</v>
      </c>
      <c r="B501" s="89" t="s">
        <v>161</v>
      </c>
      <c r="C501" s="36">
        <f>SUM(C502:C504)</f>
        <v>342927.58</v>
      </c>
      <c r="D501" s="36">
        <f>SUM(D502:D504)</f>
        <v>45514.311500431351</v>
      </c>
      <c r="E501" s="36">
        <f>SUM(E502:E504)</f>
        <v>374820</v>
      </c>
      <c r="F501" s="36">
        <f>SUM(F502:F504)</f>
        <v>49747.163049970135</v>
      </c>
      <c r="G501" s="36">
        <f>SUM(G502:G504)</f>
        <v>300620</v>
      </c>
      <c r="H501" s="36">
        <v>32500</v>
      </c>
      <c r="I501" s="36">
        <v>24142.97</v>
      </c>
      <c r="J501" s="68">
        <f>I501/H501*100</f>
        <v>74.286061538461539</v>
      </c>
    </row>
    <row r="502" spans="1:10" x14ac:dyDescent="0.35">
      <c r="A502" s="74">
        <v>3111</v>
      </c>
      <c r="B502" s="75" t="s">
        <v>162</v>
      </c>
      <c r="C502" s="38">
        <v>342927.58</v>
      </c>
      <c r="D502" s="38">
        <f>C502/7.5345</f>
        <v>45514.311500431351</v>
      </c>
      <c r="E502" s="42">
        <v>366320</v>
      </c>
      <c r="F502" s="38">
        <f>E502/7.5345</f>
        <v>48619.019178445815</v>
      </c>
      <c r="G502" s="38">
        <v>290320</v>
      </c>
      <c r="H502" s="42">
        <v>32500</v>
      </c>
      <c r="I502" s="42">
        <v>24142.97</v>
      </c>
      <c r="J502" s="68">
        <f>I502/H502*100</f>
        <v>74.286061538461539</v>
      </c>
    </row>
    <row r="503" spans="1:10" x14ac:dyDescent="0.35">
      <c r="A503" s="74">
        <v>3113</v>
      </c>
      <c r="B503" s="75" t="s">
        <v>186</v>
      </c>
      <c r="C503" s="38">
        <v>0</v>
      </c>
      <c r="D503" s="38">
        <f>C503/7.5345</f>
        <v>0</v>
      </c>
      <c r="E503" s="42">
        <v>6700</v>
      </c>
      <c r="F503" s="38">
        <f>E503/7.5345</f>
        <v>889.24281637799447</v>
      </c>
      <c r="G503" s="38">
        <v>6700</v>
      </c>
      <c r="H503" s="42">
        <v>0</v>
      </c>
      <c r="I503" s="42">
        <v>0</v>
      </c>
      <c r="J503" s="68">
        <v>0</v>
      </c>
    </row>
    <row r="504" spans="1:10" x14ac:dyDescent="0.35">
      <c r="A504" s="74">
        <v>3114</v>
      </c>
      <c r="B504" s="75" t="s">
        <v>187</v>
      </c>
      <c r="C504" s="38">
        <v>0</v>
      </c>
      <c r="D504" s="38">
        <f>C504/7.5345</f>
        <v>0</v>
      </c>
      <c r="E504" s="42">
        <v>1800</v>
      </c>
      <c r="F504" s="38">
        <f>E504/7.5345</f>
        <v>238.90105514632688</v>
      </c>
      <c r="G504" s="38">
        <v>3600</v>
      </c>
      <c r="H504" s="42">
        <v>0</v>
      </c>
      <c r="I504" s="42">
        <v>0</v>
      </c>
      <c r="J504" s="68">
        <v>0</v>
      </c>
    </row>
    <row r="505" spans="1:10" x14ac:dyDescent="0.35">
      <c r="A505" s="88">
        <v>312</v>
      </c>
      <c r="B505" s="89" t="s">
        <v>163</v>
      </c>
      <c r="C505" s="36">
        <f t="shared" ref="C505:G505" si="161">C506</f>
        <v>11100</v>
      </c>
      <c r="D505" s="36">
        <f t="shared" si="161"/>
        <v>1473.2231734023492</v>
      </c>
      <c r="E505" s="36">
        <f t="shared" si="161"/>
        <v>15000</v>
      </c>
      <c r="F505" s="36">
        <f t="shared" si="161"/>
        <v>1990.8421262193906</v>
      </c>
      <c r="G505" s="36">
        <f t="shared" si="161"/>
        <v>15000</v>
      </c>
      <c r="H505" s="36">
        <v>2000</v>
      </c>
      <c r="I505" s="36">
        <v>1191.44</v>
      </c>
      <c r="J505" s="68">
        <f t="shared" ref="J505:J513" si="162">I505/H505*100</f>
        <v>59.572000000000003</v>
      </c>
    </row>
    <row r="506" spans="1:10" x14ac:dyDescent="0.35">
      <c r="A506" s="74">
        <v>3121</v>
      </c>
      <c r="B506" s="75" t="s">
        <v>163</v>
      </c>
      <c r="C506" s="38">
        <v>11100</v>
      </c>
      <c r="D506" s="38">
        <f>C506/7.5345</f>
        <v>1473.2231734023492</v>
      </c>
      <c r="E506" s="42">
        <v>15000</v>
      </c>
      <c r="F506" s="38">
        <f>E506/7.5345</f>
        <v>1990.8421262193906</v>
      </c>
      <c r="G506" s="38">
        <v>15000</v>
      </c>
      <c r="H506" s="42">
        <v>2000</v>
      </c>
      <c r="I506" s="42">
        <v>1191.44</v>
      </c>
      <c r="J506" s="68">
        <f t="shared" si="162"/>
        <v>59.572000000000003</v>
      </c>
    </row>
    <row r="507" spans="1:10" x14ac:dyDescent="0.35">
      <c r="A507" s="88">
        <v>313</v>
      </c>
      <c r="B507" s="89" t="s">
        <v>164</v>
      </c>
      <c r="C507" s="36">
        <f t="shared" ref="C507:G507" si="163">C508</f>
        <v>52444.639999999999</v>
      </c>
      <c r="D507" s="36">
        <f t="shared" si="163"/>
        <v>6960.5999070940334</v>
      </c>
      <c r="E507" s="36">
        <f t="shared" si="163"/>
        <v>60420</v>
      </c>
      <c r="F507" s="36">
        <f t="shared" si="163"/>
        <v>8019.1120844117058</v>
      </c>
      <c r="G507" s="36">
        <f t="shared" si="163"/>
        <v>47900</v>
      </c>
      <c r="H507" s="36">
        <v>4000</v>
      </c>
      <c r="I507" s="36">
        <v>3584.98</v>
      </c>
      <c r="J507" s="68">
        <f t="shared" si="162"/>
        <v>89.624499999999998</v>
      </c>
    </row>
    <row r="508" spans="1:10" x14ac:dyDescent="0.35">
      <c r="A508" s="74">
        <v>3132</v>
      </c>
      <c r="B508" s="75" t="s">
        <v>165</v>
      </c>
      <c r="C508" s="38">
        <v>52444.639999999999</v>
      </c>
      <c r="D508" s="38">
        <f>C508/7.5345</f>
        <v>6960.5999070940334</v>
      </c>
      <c r="E508" s="42">
        <v>60420</v>
      </c>
      <c r="F508" s="38">
        <f>E508/7.5345</f>
        <v>8019.1120844117058</v>
      </c>
      <c r="G508" s="38">
        <v>47900</v>
      </c>
      <c r="H508" s="42">
        <v>4000</v>
      </c>
      <c r="I508" s="42">
        <v>3584.98</v>
      </c>
      <c r="J508" s="68">
        <f t="shared" si="162"/>
        <v>89.624499999999998</v>
      </c>
    </row>
    <row r="509" spans="1:10" x14ac:dyDescent="0.35">
      <c r="A509" s="86">
        <v>32</v>
      </c>
      <c r="B509" s="87" t="s">
        <v>65</v>
      </c>
      <c r="C509" s="71">
        <f t="shared" ref="C509:G510" si="164">C510</f>
        <v>4531.92</v>
      </c>
      <c r="D509" s="71">
        <f t="shared" si="164"/>
        <v>601.48914991041204</v>
      </c>
      <c r="E509" s="71">
        <f t="shared" si="164"/>
        <v>7980</v>
      </c>
      <c r="F509" s="71">
        <f t="shared" si="164"/>
        <v>1059.1280111487158</v>
      </c>
      <c r="G509" s="71">
        <f t="shared" si="164"/>
        <v>7980</v>
      </c>
      <c r="H509" s="71">
        <v>1500</v>
      </c>
      <c r="I509" s="71">
        <v>369.6</v>
      </c>
      <c r="J509" s="127">
        <f t="shared" si="162"/>
        <v>24.64</v>
      </c>
    </row>
    <row r="510" spans="1:10" x14ac:dyDescent="0.35">
      <c r="A510" s="88">
        <v>321</v>
      </c>
      <c r="B510" s="89" t="s">
        <v>122</v>
      </c>
      <c r="C510" s="36">
        <f t="shared" si="164"/>
        <v>4531.92</v>
      </c>
      <c r="D510" s="36">
        <f t="shared" si="164"/>
        <v>601.48914991041204</v>
      </c>
      <c r="E510" s="36">
        <f t="shared" si="164"/>
        <v>7980</v>
      </c>
      <c r="F510" s="36">
        <f t="shared" si="164"/>
        <v>1059.1280111487158</v>
      </c>
      <c r="G510" s="36">
        <f t="shared" si="164"/>
        <v>7980</v>
      </c>
      <c r="H510" s="36">
        <v>1500</v>
      </c>
      <c r="I510" s="36">
        <v>369.6</v>
      </c>
      <c r="J510" s="68">
        <f t="shared" si="162"/>
        <v>24.64</v>
      </c>
    </row>
    <row r="511" spans="1:10" x14ac:dyDescent="0.35">
      <c r="A511" s="74">
        <v>3212</v>
      </c>
      <c r="B511" s="75" t="s">
        <v>166</v>
      </c>
      <c r="C511" s="38">
        <v>4531.92</v>
      </c>
      <c r="D511" s="38">
        <f>C511/7.5345</f>
        <v>601.48914991041204</v>
      </c>
      <c r="E511" s="42">
        <v>7980</v>
      </c>
      <c r="F511" s="38">
        <f>E511/7.5345</f>
        <v>1059.1280111487158</v>
      </c>
      <c r="G511" s="38">
        <v>7980</v>
      </c>
      <c r="H511" s="42">
        <v>1500</v>
      </c>
      <c r="I511" s="42">
        <v>369.6</v>
      </c>
      <c r="J511" s="68">
        <f t="shared" si="162"/>
        <v>24.64</v>
      </c>
    </row>
    <row r="512" spans="1:10" x14ac:dyDescent="0.35">
      <c r="A512" s="187" t="s">
        <v>284</v>
      </c>
      <c r="B512" s="188" t="s">
        <v>285</v>
      </c>
      <c r="C512" s="59" t="e">
        <f>C513+#REF!</f>
        <v>#REF!</v>
      </c>
      <c r="D512" s="59" t="e">
        <f>D513+#REF!</f>
        <v>#REF!</v>
      </c>
      <c r="E512" s="59" t="e">
        <f>E513+#REF!</f>
        <v>#REF!</v>
      </c>
      <c r="F512" s="59" t="e">
        <f>F513+#REF!</f>
        <v>#REF!</v>
      </c>
      <c r="G512" s="59" t="e">
        <f>G513+#REF!</f>
        <v>#REF!</v>
      </c>
      <c r="H512" s="158">
        <v>10000</v>
      </c>
      <c r="I512" s="158">
        <v>2500</v>
      </c>
      <c r="J512" s="169">
        <f t="shared" si="162"/>
        <v>25</v>
      </c>
    </row>
    <row r="513" spans="1:10" x14ac:dyDescent="0.35">
      <c r="A513" s="217" t="s">
        <v>286</v>
      </c>
      <c r="B513" s="272" t="s">
        <v>287</v>
      </c>
      <c r="C513" s="174"/>
      <c r="D513" s="174"/>
      <c r="E513" s="174"/>
      <c r="F513" s="174"/>
      <c r="G513" s="174"/>
      <c r="H513" s="181">
        <v>10000</v>
      </c>
      <c r="I513" s="181">
        <v>2500</v>
      </c>
      <c r="J513" s="125">
        <f t="shared" si="162"/>
        <v>25</v>
      </c>
    </row>
    <row r="514" spans="1:10" x14ac:dyDescent="0.35">
      <c r="A514" s="84">
        <v>3</v>
      </c>
      <c r="B514" s="85" t="s">
        <v>107</v>
      </c>
      <c r="C514" s="67" t="e">
        <f>C515+C521</f>
        <v>#REF!</v>
      </c>
      <c r="D514" s="67" t="e">
        <f>D515+D521</f>
        <v>#REF!</v>
      </c>
      <c r="E514" s="67" t="e">
        <f>E515+E521</f>
        <v>#REF!</v>
      </c>
      <c r="F514" s="67" t="e">
        <f>F515+F521</f>
        <v>#REF!</v>
      </c>
      <c r="G514" s="67" t="e">
        <f>G515+G521</f>
        <v>#REF!</v>
      </c>
      <c r="H514" s="67">
        <v>10000</v>
      </c>
      <c r="I514" s="67">
        <v>2500</v>
      </c>
      <c r="J514" s="120">
        <f>I514/H514*100</f>
        <v>25</v>
      </c>
    </row>
    <row r="515" spans="1:10" x14ac:dyDescent="0.35">
      <c r="A515" s="86">
        <v>31</v>
      </c>
      <c r="B515" s="87" t="s">
        <v>64</v>
      </c>
      <c r="C515" s="71" t="e">
        <f>C516+#REF!+C519</f>
        <v>#REF!</v>
      </c>
      <c r="D515" s="71" t="e">
        <f>D516+#REF!+D519</f>
        <v>#REF!</v>
      </c>
      <c r="E515" s="71" t="e">
        <f>E516+#REF!+E519</f>
        <v>#REF!</v>
      </c>
      <c r="F515" s="71" t="e">
        <f>F516+#REF!+F519</f>
        <v>#REF!</v>
      </c>
      <c r="G515" s="71" t="e">
        <f>G516+#REF!+G519</f>
        <v>#REF!</v>
      </c>
      <c r="H515" s="71">
        <v>10000</v>
      </c>
      <c r="I515" s="71">
        <v>2500</v>
      </c>
      <c r="J515" s="127">
        <f>I515/H515*100</f>
        <v>25</v>
      </c>
    </row>
    <row r="516" spans="1:10" x14ac:dyDescent="0.35">
      <c r="A516" s="88">
        <v>312</v>
      </c>
      <c r="B516" s="89" t="s">
        <v>163</v>
      </c>
      <c r="C516" s="36">
        <f t="shared" ref="C516:G516" si="165">C517</f>
        <v>11100</v>
      </c>
      <c r="D516" s="36">
        <f t="shared" si="165"/>
        <v>1473.2231734023492</v>
      </c>
      <c r="E516" s="36">
        <f t="shared" si="165"/>
        <v>15000</v>
      </c>
      <c r="F516" s="36">
        <f t="shared" si="165"/>
        <v>1990.8421262193906</v>
      </c>
      <c r="G516" s="36">
        <f t="shared" si="165"/>
        <v>15000</v>
      </c>
      <c r="H516" s="36">
        <v>10000</v>
      </c>
      <c r="I516" s="36">
        <v>2500</v>
      </c>
      <c r="J516" s="68">
        <f t="shared" ref="J516:J517" si="166">I516/H516*100</f>
        <v>25</v>
      </c>
    </row>
    <row r="517" spans="1:10" x14ac:dyDescent="0.35">
      <c r="A517" s="74">
        <v>3121</v>
      </c>
      <c r="B517" s="75" t="s">
        <v>163</v>
      </c>
      <c r="C517" s="38">
        <v>11100</v>
      </c>
      <c r="D517" s="38">
        <f>C517/7.5345</f>
        <v>1473.2231734023492</v>
      </c>
      <c r="E517" s="42">
        <v>15000</v>
      </c>
      <c r="F517" s="38">
        <f>E517/7.5345</f>
        <v>1990.8421262193906</v>
      </c>
      <c r="G517" s="38">
        <v>15000</v>
      </c>
      <c r="H517" s="42">
        <v>10000</v>
      </c>
      <c r="I517" s="42">
        <v>2500</v>
      </c>
      <c r="J517" s="68">
        <f t="shared" si="166"/>
        <v>25</v>
      </c>
    </row>
    <row r="518" spans="1:10" x14ac:dyDescent="0.35">
      <c r="A518" s="187" t="s">
        <v>199</v>
      </c>
      <c r="B518" s="188" t="s">
        <v>200</v>
      </c>
      <c r="C518" s="59">
        <f>C519+C524</f>
        <v>863.95</v>
      </c>
      <c r="D518" s="59">
        <f>D519+D524</f>
        <v>114.66587032981617</v>
      </c>
      <c r="E518" s="59">
        <f>E519+E524</f>
        <v>5000</v>
      </c>
      <c r="F518" s="59">
        <f>F519+F524</f>
        <v>663.61404207313035</v>
      </c>
      <c r="G518" s="59">
        <f>G519+G524</f>
        <v>5000</v>
      </c>
      <c r="H518" s="158">
        <v>4034.77</v>
      </c>
      <c r="I518" s="158">
        <v>25</v>
      </c>
      <c r="J518" s="159">
        <v>0</v>
      </c>
    </row>
    <row r="519" spans="1:10" x14ac:dyDescent="0.35">
      <c r="A519" s="117" t="s">
        <v>43</v>
      </c>
      <c r="B519" s="118" t="s">
        <v>44</v>
      </c>
      <c r="C519" s="63">
        <f t="shared" ref="C519:I522" si="167">C520</f>
        <v>863.95</v>
      </c>
      <c r="D519" s="63">
        <f t="shared" si="167"/>
        <v>114.66587032981617</v>
      </c>
      <c r="E519" s="63">
        <f t="shared" si="167"/>
        <v>1000</v>
      </c>
      <c r="F519" s="63">
        <f t="shared" si="167"/>
        <v>132.72280841462606</v>
      </c>
      <c r="G519" s="63">
        <f t="shared" si="167"/>
        <v>1000</v>
      </c>
      <c r="H519" s="63">
        <v>0</v>
      </c>
      <c r="I519" s="63">
        <f t="shared" si="167"/>
        <v>0</v>
      </c>
      <c r="J519" s="64">
        <v>0</v>
      </c>
    </row>
    <row r="520" spans="1:10" x14ac:dyDescent="0.35">
      <c r="A520" s="84">
        <v>3</v>
      </c>
      <c r="B520" s="85" t="s">
        <v>107</v>
      </c>
      <c r="C520" s="67">
        <f t="shared" si="167"/>
        <v>863.95</v>
      </c>
      <c r="D520" s="67">
        <f t="shared" si="167"/>
        <v>114.66587032981617</v>
      </c>
      <c r="E520" s="67">
        <f t="shared" si="167"/>
        <v>1000</v>
      </c>
      <c r="F520" s="67">
        <f t="shared" si="167"/>
        <v>132.72280841462606</v>
      </c>
      <c r="G520" s="67">
        <f t="shared" si="167"/>
        <v>1000</v>
      </c>
      <c r="H520" s="67">
        <f t="shared" si="167"/>
        <v>0</v>
      </c>
      <c r="I520" s="67">
        <f t="shared" si="167"/>
        <v>0</v>
      </c>
      <c r="J520" s="120">
        <v>0</v>
      </c>
    </row>
    <row r="521" spans="1:10" x14ac:dyDescent="0.35">
      <c r="A521" s="86">
        <v>32</v>
      </c>
      <c r="B521" s="87" t="s">
        <v>65</v>
      </c>
      <c r="C521" s="71">
        <f t="shared" si="167"/>
        <v>863.95</v>
      </c>
      <c r="D521" s="71">
        <f t="shared" si="167"/>
        <v>114.66587032981617</v>
      </c>
      <c r="E521" s="71">
        <f t="shared" si="167"/>
        <v>1000</v>
      </c>
      <c r="F521" s="71">
        <f t="shared" si="167"/>
        <v>132.72280841462606</v>
      </c>
      <c r="G521" s="71">
        <f t="shared" si="167"/>
        <v>1000</v>
      </c>
      <c r="H521" s="71">
        <v>0</v>
      </c>
      <c r="I521" s="71">
        <f t="shared" si="167"/>
        <v>0</v>
      </c>
      <c r="J521" s="127">
        <v>0</v>
      </c>
    </row>
    <row r="522" spans="1:10" x14ac:dyDescent="0.35">
      <c r="A522" s="88">
        <v>329</v>
      </c>
      <c r="B522" s="119" t="s">
        <v>139</v>
      </c>
      <c r="C522" s="36">
        <f t="shared" si="167"/>
        <v>863.95</v>
      </c>
      <c r="D522" s="36">
        <f t="shared" si="167"/>
        <v>114.66587032981617</v>
      </c>
      <c r="E522" s="36">
        <f t="shared" si="167"/>
        <v>1000</v>
      </c>
      <c r="F522" s="36">
        <f t="shared" si="167"/>
        <v>132.72280841462606</v>
      </c>
      <c r="G522" s="36">
        <f t="shared" si="167"/>
        <v>1000</v>
      </c>
      <c r="H522" s="36">
        <v>0</v>
      </c>
      <c r="I522" s="36">
        <f t="shared" si="167"/>
        <v>0</v>
      </c>
      <c r="J522" s="68">
        <v>0</v>
      </c>
    </row>
    <row r="523" spans="1:10" x14ac:dyDescent="0.35">
      <c r="A523" s="74">
        <v>3299</v>
      </c>
      <c r="B523" s="75" t="s">
        <v>139</v>
      </c>
      <c r="C523" s="38">
        <v>863.95</v>
      </c>
      <c r="D523" s="38">
        <f>C523/7.5345</f>
        <v>114.66587032981617</v>
      </c>
      <c r="E523" s="42">
        <v>1000</v>
      </c>
      <c r="F523" s="38">
        <f>E523/7.5345</f>
        <v>132.72280841462606</v>
      </c>
      <c r="G523" s="38">
        <v>1000</v>
      </c>
      <c r="H523" s="42">
        <v>0</v>
      </c>
      <c r="I523" s="42">
        <v>0</v>
      </c>
      <c r="J523" s="68">
        <v>0</v>
      </c>
    </row>
    <row r="524" spans="1:10" x14ac:dyDescent="0.35">
      <c r="A524" s="82" t="s">
        <v>46</v>
      </c>
      <c r="B524" s="116" t="s">
        <v>47</v>
      </c>
      <c r="C524" s="63">
        <f t="shared" ref="C524:H527" si="168">C525</f>
        <v>0</v>
      </c>
      <c r="D524" s="63">
        <f t="shared" si="168"/>
        <v>0</v>
      </c>
      <c r="E524" s="63">
        <f t="shared" si="168"/>
        <v>4000</v>
      </c>
      <c r="F524" s="63">
        <f t="shared" si="168"/>
        <v>530.89123365850423</v>
      </c>
      <c r="G524" s="63">
        <f t="shared" si="168"/>
        <v>4000</v>
      </c>
      <c r="H524" s="63">
        <v>4034.77</v>
      </c>
      <c r="I524" s="63">
        <v>25</v>
      </c>
      <c r="J524" s="64">
        <f t="shared" ref="J524:J535" si="169">I524/H524*100</f>
        <v>0.61961400525928367</v>
      </c>
    </row>
    <row r="525" spans="1:10" x14ac:dyDescent="0.35">
      <c r="A525" s="84">
        <v>3</v>
      </c>
      <c r="B525" s="85" t="s">
        <v>107</v>
      </c>
      <c r="C525" s="67">
        <f t="shared" si="168"/>
        <v>0</v>
      </c>
      <c r="D525" s="67">
        <f t="shared" si="168"/>
        <v>0</v>
      </c>
      <c r="E525" s="67">
        <f t="shared" si="168"/>
        <v>4000</v>
      </c>
      <c r="F525" s="67">
        <f t="shared" si="168"/>
        <v>530.89123365850423</v>
      </c>
      <c r="G525" s="67">
        <f t="shared" si="168"/>
        <v>4000</v>
      </c>
      <c r="H525" s="67">
        <v>4034.77</v>
      </c>
      <c r="I525" s="67">
        <v>25</v>
      </c>
      <c r="J525" s="120">
        <f t="shared" si="169"/>
        <v>0.61961400525928367</v>
      </c>
    </row>
    <row r="526" spans="1:10" x14ac:dyDescent="0.35">
      <c r="A526" s="86">
        <v>32</v>
      </c>
      <c r="B526" s="87" t="s">
        <v>65</v>
      </c>
      <c r="C526" s="71">
        <f t="shared" si="168"/>
        <v>0</v>
      </c>
      <c r="D526" s="71">
        <f t="shared" si="168"/>
        <v>0</v>
      </c>
      <c r="E526" s="71">
        <f t="shared" si="168"/>
        <v>4000</v>
      </c>
      <c r="F526" s="71">
        <f t="shared" si="168"/>
        <v>530.89123365850423</v>
      </c>
      <c r="G526" s="71">
        <f t="shared" si="168"/>
        <v>4000</v>
      </c>
      <c r="H526" s="71">
        <v>4034.77</v>
      </c>
      <c r="I526" s="71">
        <v>25</v>
      </c>
      <c r="J526" s="127">
        <f t="shared" si="169"/>
        <v>0.61961400525928367</v>
      </c>
    </row>
    <row r="527" spans="1:10" x14ac:dyDescent="0.35">
      <c r="A527" s="88">
        <v>329</v>
      </c>
      <c r="B527" s="119" t="s">
        <v>139</v>
      </c>
      <c r="C527" s="36">
        <f t="shared" si="168"/>
        <v>0</v>
      </c>
      <c r="D527" s="36">
        <f t="shared" si="168"/>
        <v>0</v>
      </c>
      <c r="E527" s="36">
        <f t="shared" si="168"/>
        <v>4000</v>
      </c>
      <c r="F527" s="36">
        <f t="shared" si="168"/>
        <v>530.89123365850423</v>
      </c>
      <c r="G527" s="36">
        <f t="shared" si="168"/>
        <v>4000</v>
      </c>
      <c r="H527" s="36">
        <f t="shared" si="168"/>
        <v>4034.77</v>
      </c>
      <c r="I527" s="36">
        <v>25</v>
      </c>
      <c r="J527" s="68">
        <f t="shared" si="169"/>
        <v>0.61961400525928367</v>
      </c>
    </row>
    <row r="528" spans="1:10" x14ac:dyDescent="0.35">
      <c r="A528" s="74">
        <v>3299</v>
      </c>
      <c r="B528" s="75" t="s">
        <v>139</v>
      </c>
      <c r="C528" s="38">
        <v>0</v>
      </c>
      <c r="D528" s="38">
        <f>C528/7.5345</f>
        <v>0</v>
      </c>
      <c r="E528" s="42">
        <v>4000</v>
      </c>
      <c r="F528" s="38">
        <f>E528/7.5345</f>
        <v>530.89123365850423</v>
      </c>
      <c r="G528" s="38">
        <v>4000</v>
      </c>
      <c r="H528" s="42">
        <v>4034.77</v>
      </c>
      <c r="I528" s="42">
        <v>25</v>
      </c>
      <c r="J528" s="68">
        <f t="shared" si="169"/>
        <v>0.61961400525928367</v>
      </c>
    </row>
    <row r="529" spans="1:10" x14ac:dyDescent="0.35">
      <c r="A529" s="183" t="s">
        <v>201</v>
      </c>
      <c r="B529" s="161" t="s">
        <v>172</v>
      </c>
      <c r="C529" s="59">
        <f>C530+C541+C549+C561+C569</f>
        <v>72652.37</v>
      </c>
      <c r="D529" s="59">
        <f>D530+D541+D549+D561+D569</f>
        <v>9642.6265843785241</v>
      </c>
      <c r="E529" s="59">
        <f>E530+E541+E549+E561+E569</f>
        <v>84500</v>
      </c>
      <c r="F529" s="59">
        <f>F530+F541+F549+F561+F569</f>
        <v>11215.0773110359</v>
      </c>
      <c r="G529" s="59">
        <f>G530+G541+G549+G561+G569</f>
        <v>69500</v>
      </c>
      <c r="H529" s="158">
        <v>38539.519999999997</v>
      </c>
      <c r="I529" s="158">
        <v>4279.38</v>
      </c>
      <c r="J529" s="159">
        <f t="shared" si="169"/>
        <v>11.103874672024977</v>
      </c>
    </row>
    <row r="530" spans="1:10" x14ac:dyDescent="0.35">
      <c r="A530" s="101" t="s">
        <v>43</v>
      </c>
      <c r="B530" s="102" t="s">
        <v>44</v>
      </c>
      <c r="C530" s="63">
        <f t="shared" ref="C530:G531" si="170">C531</f>
        <v>7052.37</v>
      </c>
      <c r="D530" s="63">
        <f t="shared" si="170"/>
        <v>936.01035237905626</v>
      </c>
      <c r="E530" s="63">
        <f t="shared" si="170"/>
        <v>16500</v>
      </c>
      <c r="F530" s="63">
        <f t="shared" si="170"/>
        <v>2189.9263388413301</v>
      </c>
      <c r="G530" s="63">
        <f t="shared" si="170"/>
        <v>16500</v>
      </c>
      <c r="H530" s="63">
        <v>8968.8700000000008</v>
      </c>
      <c r="I530" s="63">
        <v>0</v>
      </c>
      <c r="J530" s="64">
        <f t="shared" si="169"/>
        <v>0</v>
      </c>
    </row>
    <row r="531" spans="1:10" ht="26.5" x14ac:dyDescent="0.35">
      <c r="A531" s="84">
        <v>4</v>
      </c>
      <c r="B531" s="85" t="s">
        <v>70</v>
      </c>
      <c r="C531" s="67">
        <f t="shared" si="170"/>
        <v>7052.37</v>
      </c>
      <c r="D531" s="67">
        <f t="shared" si="170"/>
        <v>936.01035237905626</v>
      </c>
      <c r="E531" s="67">
        <f t="shared" si="170"/>
        <v>16500</v>
      </c>
      <c r="F531" s="67">
        <f t="shared" si="170"/>
        <v>2189.9263388413301</v>
      </c>
      <c r="G531" s="67">
        <f t="shared" si="170"/>
        <v>16500</v>
      </c>
      <c r="H531" s="67">
        <v>8968.8700000000008</v>
      </c>
      <c r="I531" s="67">
        <v>0</v>
      </c>
      <c r="J531" s="120">
        <f t="shared" si="169"/>
        <v>0</v>
      </c>
    </row>
    <row r="532" spans="1:10" ht="26.5" x14ac:dyDescent="0.35">
      <c r="A532" s="86">
        <v>42</v>
      </c>
      <c r="B532" s="87" t="s">
        <v>173</v>
      </c>
      <c r="C532" s="71">
        <f t="shared" ref="C532:G532" si="171">C533+C539</f>
        <v>7052.37</v>
      </c>
      <c r="D532" s="71">
        <f t="shared" si="171"/>
        <v>936.01035237905626</v>
      </c>
      <c r="E532" s="71">
        <f t="shared" si="171"/>
        <v>16500</v>
      </c>
      <c r="F532" s="71">
        <f t="shared" si="171"/>
        <v>2189.9263388413301</v>
      </c>
      <c r="G532" s="71">
        <f t="shared" si="171"/>
        <v>16500</v>
      </c>
      <c r="H532" s="71">
        <v>8968.8700000000008</v>
      </c>
      <c r="I532" s="71">
        <v>0</v>
      </c>
      <c r="J532" s="127">
        <f t="shared" si="169"/>
        <v>0</v>
      </c>
    </row>
    <row r="533" spans="1:10" x14ac:dyDescent="0.35">
      <c r="A533" s="88">
        <v>422</v>
      </c>
      <c r="B533" s="89" t="s">
        <v>174</v>
      </c>
      <c r="C533" s="36">
        <f t="shared" ref="C533:G533" si="172">SUM(C534:C538)</f>
        <v>0</v>
      </c>
      <c r="D533" s="36">
        <f t="shared" si="172"/>
        <v>0</v>
      </c>
      <c r="E533" s="36">
        <f t="shared" si="172"/>
        <v>13500</v>
      </c>
      <c r="F533" s="36">
        <f t="shared" si="172"/>
        <v>1791.757913597452</v>
      </c>
      <c r="G533" s="36">
        <f t="shared" si="172"/>
        <v>13500</v>
      </c>
      <c r="H533" s="36">
        <v>8291.98</v>
      </c>
      <c r="I533" s="36">
        <v>0</v>
      </c>
      <c r="J533" s="68">
        <f t="shared" si="169"/>
        <v>0</v>
      </c>
    </row>
    <row r="534" spans="1:10" x14ac:dyDescent="0.35">
      <c r="A534" s="74">
        <v>4221</v>
      </c>
      <c r="B534" s="75" t="s">
        <v>175</v>
      </c>
      <c r="C534" s="38">
        <v>0</v>
      </c>
      <c r="D534" s="38">
        <f>C534/7.5345</f>
        <v>0</v>
      </c>
      <c r="E534" s="42">
        <v>5000</v>
      </c>
      <c r="F534" s="38">
        <f>E534/7.5345</f>
        <v>663.61404207313024</v>
      </c>
      <c r="G534" s="38">
        <v>5000</v>
      </c>
      <c r="H534" s="42">
        <v>5690.62</v>
      </c>
      <c r="I534" s="42">
        <v>0</v>
      </c>
      <c r="J534" s="68">
        <f t="shared" si="169"/>
        <v>0</v>
      </c>
    </row>
    <row r="535" spans="1:10" x14ac:dyDescent="0.35">
      <c r="A535" s="74">
        <v>4222</v>
      </c>
      <c r="B535" s="75" t="s">
        <v>202</v>
      </c>
      <c r="C535" s="38">
        <v>0</v>
      </c>
      <c r="D535" s="38">
        <f>C535/7.5345</f>
        <v>0</v>
      </c>
      <c r="E535" s="42">
        <v>500</v>
      </c>
      <c r="F535" s="38">
        <f>E535/7.5345</f>
        <v>66.361404207313029</v>
      </c>
      <c r="G535" s="38">
        <v>500</v>
      </c>
      <c r="H535" s="42">
        <v>530.89</v>
      </c>
      <c r="I535" s="42">
        <v>0</v>
      </c>
      <c r="J535" s="68">
        <f t="shared" si="169"/>
        <v>0</v>
      </c>
    </row>
    <row r="536" spans="1:10" x14ac:dyDescent="0.35">
      <c r="A536" s="74">
        <v>4223</v>
      </c>
      <c r="B536" s="75" t="s">
        <v>203</v>
      </c>
      <c r="C536" s="38">
        <v>0</v>
      </c>
      <c r="D536" s="38">
        <f>C536/7.5345</f>
        <v>0</v>
      </c>
      <c r="E536" s="42">
        <v>1000</v>
      </c>
      <c r="F536" s="38">
        <f>E536/7.5345</f>
        <v>132.72280841462606</v>
      </c>
      <c r="G536" s="38">
        <v>1000</v>
      </c>
      <c r="H536" s="42">
        <v>0</v>
      </c>
      <c r="I536" s="42">
        <v>0</v>
      </c>
      <c r="J536" s="68">
        <v>0</v>
      </c>
    </row>
    <row r="537" spans="1:10" x14ac:dyDescent="0.35">
      <c r="A537" s="74">
        <v>4226</v>
      </c>
      <c r="B537" s="75" t="s">
        <v>204</v>
      </c>
      <c r="C537" s="38">
        <v>0</v>
      </c>
      <c r="D537" s="38">
        <f>C537/7.5345</f>
        <v>0</v>
      </c>
      <c r="E537" s="42">
        <v>2000</v>
      </c>
      <c r="F537" s="38">
        <f>E537/7.5345</f>
        <v>265.44561682925212</v>
      </c>
      <c r="G537" s="38">
        <v>2000</v>
      </c>
      <c r="H537" s="42">
        <v>1367.04</v>
      </c>
      <c r="I537" s="42">
        <v>0</v>
      </c>
      <c r="J537" s="68">
        <f t="shared" ref="J537:J543" si="173">I537/H537*100</f>
        <v>0</v>
      </c>
    </row>
    <row r="538" spans="1:10" ht="26" x14ac:dyDescent="0.35">
      <c r="A538" s="74">
        <v>4227</v>
      </c>
      <c r="B538" s="75" t="s">
        <v>205</v>
      </c>
      <c r="C538" s="38">
        <v>0</v>
      </c>
      <c r="D538" s="38">
        <f>C538/7.5345</f>
        <v>0</v>
      </c>
      <c r="E538" s="42">
        <v>5000</v>
      </c>
      <c r="F538" s="38">
        <f>E538/7.5345</f>
        <v>663.61404207313024</v>
      </c>
      <c r="G538" s="38">
        <v>5000</v>
      </c>
      <c r="H538" s="42">
        <v>703.43</v>
      </c>
      <c r="I538" s="42">
        <v>0</v>
      </c>
      <c r="J538" s="68">
        <f t="shared" si="173"/>
        <v>0</v>
      </c>
    </row>
    <row r="539" spans="1:10" ht="26.5" x14ac:dyDescent="0.35">
      <c r="A539" s="88">
        <v>424</v>
      </c>
      <c r="B539" s="89" t="s">
        <v>206</v>
      </c>
      <c r="C539" s="36">
        <f t="shared" ref="C539:G539" si="174">C540</f>
        <v>7052.37</v>
      </c>
      <c r="D539" s="36">
        <f t="shared" si="174"/>
        <v>936.01035237905626</v>
      </c>
      <c r="E539" s="36">
        <f t="shared" si="174"/>
        <v>3000</v>
      </c>
      <c r="F539" s="36">
        <f t="shared" si="174"/>
        <v>398.16842524387812</v>
      </c>
      <c r="G539" s="36">
        <f t="shared" si="174"/>
        <v>3000</v>
      </c>
      <c r="H539" s="36">
        <v>676.89</v>
      </c>
      <c r="I539" s="36">
        <v>0</v>
      </c>
      <c r="J539" s="68">
        <f t="shared" si="173"/>
        <v>0</v>
      </c>
    </row>
    <row r="540" spans="1:10" x14ac:dyDescent="0.35">
      <c r="A540" s="74">
        <v>4241</v>
      </c>
      <c r="B540" s="75" t="s">
        <v>207</v>
      </c>
      <c r="C540" s="38">
        <v>7052.37</v>
      </c>
      <c r="D540" s="38">
        <f>C540/7.5345</f>
        <v>936.01035237905626</v>
      </c>
      <c r="E540" s="42">
        <v>3000</v>
      </c>
      <c r="F540" s="38">
        <f>E540/7.5345</f>
        <v>398.16842524387812</v>
      </c>
      <c r="G540" s="38">
        <v>3000</v>
      </c>
      <c r="H540" s="42">
        <v>676.89</v>
      </c>
      <c r="I540" s="42">
        <v>0</v>
      </c>
      <c r="J540" s="68">
        <f t="shared" si="173"/>
        <v>0</v>
      </c>
    </row>
    <row r="541" spans="1:10" x14ac:dyDescent="0.35">
      <c r="A541" s="101" t="s">
        <v>46</v>
      </c>
      <c r="B541" s="102" t="s">
        <v>47</v>
      </c>
      <c r="C541" s="63">
        <f t="shared" ref="C541:G542" si="175">C542</f>
        <v>3750</v>
      </c>
      <c r="D541" s="63">
        <f t="shared" si="175"/>
        <v>497.71053155484765</v>
      </c>
      <c r="E541" s="63">
        <f t="shared" si="175"/>
        <v>15000</v>
      </c>
      <c r="F541" s="63">
        <f t="shared" si="175"/>
        <v>1990.842126219391</v>
      </c>
      <c r="G541" s="63">
        <f t="shared" si="175"/>
        <v>15000</v>
      </c>
      <c r="H541" s="63">
        <v>0</v>
      </c>
      <c r="I541" s="63">
        <f>I542</f>
        <v>0</v>
      </c>
      <c r="J541" s="64" t="e">
        <f t="shared" si="173"/>
        <v>#DIV/0!</v>
      </c>
    </row>
    <row r="542" spans="1:10" ht="26.5" x14ac:dyDescent="0.35">
      <c r="A542" s="84">
        <v>4</v>
      </c>
      <c r="B542" s="85" t="s">
        <v>70</v>
      </c>
      <c r="C542" s="67">
        <f t="shared" si="175"/>
        <v>3750</v>
      </c>
      <c r="D542" s="67">
        <f t="shared" si="175"/>
        <v>497.71053155484765</v>
      </c>
      <c r="E542" s="67">
        <f t="shared" si="175"/>
        <v>15000</v>
      </c>
      <c r="F542" s="67">
        <f t="shared" si="175"/>
        <v>1990.842126219391</v>
      </c>
      <c r="G542" s="67">
        <f t="shared" si="175"/>
        <v>15000</v>
      </c>
      <c r="H542" s="67">
        <v>0</v>
      </c>
      <c r="I542" s="67">
        <f>I543</f>
        <v>0</v>
      </c>
      <c r="J542" s="120" t="e">
        <f t="shared" si="173"/>
        <v>#DIV/0!</v>
      </c>
    </row>
    <row r="543" spans="1:10" ht="26.5" x14ac:dyDescent="0.35">
      <c r="A543" s="86">
        <v>42</v>
      </c>
      <c r="B543" s="87" t="s">
        <v>173</v>
      </c>
      <c r="C543" s="71">
        <f t="shared" ref="C543:I543" si="176">C544+C547</f>
        <v>3750</v>
      </c>
      <c r="D543" s="71">
        <f t="shared" si="176"/>
        <v>497.71053155484765</v>
      </c>
      <c r="E543" s="71">
        <f t="shared" si="176"/>
        <v>15000</v>
      </c>
      <c r="F543" s="71">
        <f t="shared" si="176"/>
        <v>1990.842126219391</v>
      </c>
      <c r="G543" s="71">
        <f t="shared" si="176"/>
        <v>15000</v>
      </c>
      <c r="H543" s="71">
        <v>0</v>
      </c>
      <c r="I543" s="71">
        <f t="shared" si="176"/>
        <v>0</v>
      </c>
      <c r="J543" s="127" t="e">
        <f t="shared" si="173"/>
        <v>#DIV/0!</v>
      </c>
    </row>
    <row r="544" spans="1:10" x14ac:dyDescent="0.35">
      <c r="A544" s="88">
        <v>422</v>
      </c>
      <c r="B544" s="89" t="s">
        <v>174</v>
      </c>
      <c r="C544" s="36">
        <f t="shared" ref="C544:I544" si="177">SUM(C545:C546)</f>
        <v>3750</v>
      </c>
      <c r="D544" s="36">
        <f t="shared" si="177"/>
        <v>497.71053155484765</v>
      </c>
      <c r="E544" s="36">
        <f t="shared" si="177"/>
        <v>13000</v>
      </c>
      <c r="F544" s="36">
        <f t="shared" si="177"/>
        <v>1725.3965093901388</v>
      </c>
      <c r="G544" s="36">
        <f t="shared" si="177"/>
        <v>13000</v>
      </c>
      <c r="H544" s="36">
        <v>0</v>
      </c>
      <c r="I544" s="36">
        <f t="shared" si="177"/>
        <v>0</v>
      </c>
      <c r="J544" s="68">
        <v>0</v>
      </c>
    </row>
    <row r="545" spans="1:10" x14ac:dyDescent="0.35">
      <c r="A545" s="74">
        <v>4221</v>
      </c>
      <c r="B545" s="75" t="s">
        <v>175</v>
      </c>
      <c r="C545" s="38">
        <v>0</v>
      </c>
      <c r="D545" s="38">
        <f>C545/7.5345</f>
        <v>0</v>
      </c>
      <c r="E545" s="42">
        <v>5000</v>
      </c>
      <c r="F545" s="38">
        <f>E545/7.5345</f>
        <v>663.61404207313024</v>
      </c>
      <c r="G545" s="38">
        <v>5000</v>
      </c>
      <c r="H545" s="42">
        <v>0</v>
      </c>
      <c r="I545" s="42">
        <v>0</v>
      </c>
      <c r="J545" s="68">
        <v>0</v>
      </c>
    </row>
    <row r="546" spans="1:10" ht="26" x14ac:dyDescent="0.35">
      <c r="A546" s="74">
        <v>4227</v>
      </c>
      <c r="B546" s="75" t="s">
        <v>205</v>
      </c>
      <c r="C546" s="38">
        <v>3750</v>
      </c>
      <c r="D546" s="38">
        <f>C546/7.5345</f>
        <v>497.71053155484765</v>
      </c>
      <c r="E546" s="42">
        <v>8000</v>
      </c>
      <c r="F546" s="38">
        <f>E546/7.5345</f>
        <v>1061.7824673170085</v>
      </c>
      <c r="G546" s="38">
        <v>8000</v>
      </c>
      <c r="H546" s="42">
        <v>0</v>
      </c>
      <c r="I546" s="42">
        <v>0</v>
      </c>
      <c r="J546" s="68">
        <v>0</v>
      </c>
    </row>
    <row r="547" spans="1:10" ht="26.5" x14ac:dyDescent="0.35">
      <c r="A547" s="88">
        <v>424</v>
      </c>
      <c r="B547" s="89" t="s">
        <v>206</v>
      </c>
      <c r="C547" s="36">
        <f t="shared" ref="C547:I547" si="178">C548</f>
        <v>0</v>
      </c>
      <c r="D547" s="36">
        <f t="shared" si="178"/>
        <v>0</v>
      </c>
      <c r="E547" s="36">
        <f t="shared" si="178"/>
        <v>2000</v>
      </c>
      <c r="F547" s="36">
        <f t="shared" si="178"/>
        <v>265.44561682925212</v>
      </c>
      <c r="G547" s="36">
        <f t="shared" si="178"/>
        <v>2000</v>
      </c>
      <c r="H547" s="36">
        <v>0</v>
      </c>
      <c r="I547" s="36">
        <f t="shared" si="178"/>
        <v>0</v>
      </c>
      <c r="J547" s="68">
        <v>0</v>
      </c>
    </row>
    <row r="548" spans="1:10" x14ac:dyDescent="0.35">
      <c r="A548" s="74">
        <v>4241</v>
      </c>
      <c r="B548" s="75" t="s">
        <v>207</v>
      </c>
      <c r="C548" s="38">
        <v>0</v>
      </c>
      <c r="D548" s="38">
        <f>C548/7.5345</f>
        <v>0</v>
      </c>
      <c r="E548" s="42">
        <v>2000</v>
      </c>
      <c r="F548" s="38">
        <f>E548/7.5345</f>
        <v>265.44561682925212</v>
      </c>
      <c r="G548" s="38">
        <v>2000</v>
      </c>
      <c r="H548" s="42">
        <v>0</v>
      </c>
      <c r="I548" s="42">
        <v>0</v>
      </c>
      <c r="J548" s="68">
        <v>0</v>
      </c>
    </row>
    <row r="549" spans="1:10" x14ac:dyDescent="0.35">
      <c r="A549" s="101" t="s">
        <v>283</v>
      </c>
      <c r="B549" s="102" t="s">
        <v>247</v>
      </c>
      <c r="C549" s="63">
        <f t="shared" ref="C549:G550" si="179">C550</f>
        <v>61850</v>
      </c>
      <c r="D549" s="63">
        <f t="shared" si="179"/>
        <v>8208.9057004446204</v>
      </c>
      <c r="E549" s="63">
        <f t="shared" si="179"/>
        <v>40000</v>
      </c>
      <c r="F549" s="63">
        <f t="shared" si="179"/>
        <v>5308.9123365850419</v>
      </c>
      <c r="G549" s="63">
        <f t="shared" si="179"/>
        <v>25000</v>
      </c>
      <c r="H549" s="63">
        <v>26863.1</v>
      </c>
      <c r="I549" s="63">
        <v>4279.38</v>
      </c>
      <c r="J549" s="64">
        <f>I549/H549*100</f>
        <v>15.930328219751258</v>
      </c>
    </row>
    <row r="550" spans="1:10" ht="26.5" x14ac:dyDescent="0.35">
      <c r="A550" s="84">
        <v>4</v>
      </c>
      <c r="B550" s="85" t="s">
        <v>70</v>
      </c>
      <c r="C550" s="67">
        <f t="shared" si="179"/>
        <v>61850</v>
      </c>
      <c r="D550" s="67">
        <f t="shared" si="179"/>
        <v>8208.9057004446204</v>
      </c>
      <c r="E550" s="67">
        <f t="shared" si="179"/>
        <v>40000</v>
      </c>
      <c r="F550" s="67">
        <f t="shared" si="179"/>
        <v>5308.9123365850419</v>
      </c>
      <c r="G550" s="67">
        <f t="shared" si="179"/>
        <v>25000</v>
      </c>
      <c r="H550" s="67">
        <v>26863.1</v>
      </c>
      <c r="I550" s="67">
        <v>4279.38</v>
      </c>
      <c r="J550" s="120">
        <f>I550/H550*100</f>
        <v>15.930328219751258</v>
      </c>
    </row>
    <row r="551" spans="1:10" ht="26.5" x14ac:dyDescent="0.35">
      <c r="A551" s="86">
        <v>42</v>
      </c>
      <c r="B551" s="87" t="s">
        <v>173</v>
      </c>
      <c r="C551" s="71">
        <f t="shared" ref="C551:G551" si="180">C552+C559</f>
        <v>61850</v>
      </c>
      <c r="D551" s="71">
        <f t="shared" si="180"/>
        <v>8208.9057004446204</v>
      </c>
      <c r="E551" s="71">
        <f t="shared" si="180"/>
        <v>40000</v>
      </c>
      <c r="F551" s="71">
        <f t="shared" si="180"/>
        <v>5308.9123365850419</v>
      </c>
      <c r="G551" s="71">
        <f t="shared" si="180"/>
        <v>25000</v>
      </c>
      <c r="H551" s="71">
        <v>26863.1</v>
      </c>
      <c r="I551" s="71">
        <v>4279.38</v>
      </c>
      <c r="J551" s="127">
        <f>I551/H551*100</f>
        <v>15.930328219751258</v>
      </c>
    </row>
    <row r="552" spans="1:10" x14ac:dyDescent="0.35">
      <c r="A552" s="88">
        <v>422</v>
      </c>
      <c r="B552" s="89" t="s">
        <v>174</v>
      </c>
      <c r="C552" s="36">
        <f>SUM(C553:C558)</f>
        <v>37850</v>
      </c>
      <c r="D552" s="36">
        <f>SUM(D553:D558)</f>
        <v>5023.5582984935954</v>
      </c>
      <c r="E552" s="36">
        <f>SUM(E553:E558)</f>
        <v>25000</v>
      </c>
      <c r="F552" s="36">
        <f>SUM(F553:F558)</f>
        <v>3318.0702103656513</v>
      </c>
      <c r="G552" s="36">
        <f>SUM(G553:G558)</f>
        <v>10000</v>
      </c>
      <c r="H552" s="36">
        <v>24845.71</v>
      </c>
      <c r="I552" s="36">
        <v>4279.38</v>
      </c>
      <c r="J552" s="68">
        <f>I552/H552*100</f>
        <v>17.223818518367963</v>
      </c>
    </row>
    <row r="553" spans="1:10" x14ac:dyDescent="0.35">
      <c r="A553" s="74">
        <v>4221</v>
      </c>
      <c r="B553" s="75" t="s">
        <v>175</v>
      </c>
      <c r="C553" s="38">
        <v>0</v>
      </c>
      <c r="D553" s="38">
        <f>C553/7.5345</f>
        <v>0</v>
      </c>
      <c r="E553" s="42">
        <v>5000</v>
      </c>
      <c r="F553" s="38">
        <f>E553/7.5345</f>
        <v>663.61404207313024</v>
      </c>
      <c r="G553" s="38">
        <v>5000</v>
      </c>
      <c r="H553" s="42">
        <v>6636.14</v>
      </c>
      <c r="I553" s="42">
        <v>3822.75</v>
      </c>
      <c r="J553" s="68">
        <f>I553/H553*100</f>
        <v>57.605023402158487</v>
      </c>
    </row>
    <row r="554" spans="1:10" x14ac:dyDescent="0.35">
      <c r="A554" s="74">
        <v>4222</v>
      </c>
      <c r="B554" s="75" t="s">
        <v>202</v>
      </c>
      <c r="C554" s="38"/>
      <c r="D554" s="38"/>
      <c r="E554" s="42"/>
      <c r="F554" s="38"/>
      <c r="G554" s="38"/>
      <c r="H554" s="42">
        <v>2654.46</v>
      </c>
      <c r="I554" s="42">
        <v>0</v>
      </c>
      <c r="J554" s="68">
        <v>0</v>
      </c>
    </row>
    <row r="555" spans="1:10" x14ac:dyDescent="0.35">
      <c r="A555" s="74">
        <v>4223</v>
      </c>
      <c r="B555" s="75" t="s">
        <v>248</v>
      </c>
      <c r="C555" s="38"/>
      <c r="D555" s="38"/>
      <c r="E555" s="42"/>
      <c r="F555" s="38"/>
      <c r="G555" s="38"/>
      <c r="H555" s="42">
        <v>7299.75</v>
      </c>
      <c r="I555" s="42">
        <v>456.63</v>
      </c>
      <c r="J555" s="68">
        <v>0</v>
      </c>
    </row>
    <row r="556" spans="1:10" x14ac:dyDescent="0.35">
      <c r="A556" s="74">
        <v>4224</v>
      </c>
      <c r="B556" s="75" t="s">
        <v>249</v>
      </c>
      <c r="C556" s="38"/>
      <c r="D556" s="38"/>
      <c r="E556" s="42"/>
      <c r="F556" s="38"/>
      <c r="G556" s="38"/>
      <c r="H556" s="42">
        <v>1327.23</v>
      </c>
      <c r="I556" s="42">
        <v>0</v>
      </c>
      <c r="J556" s="68">
        <v>0</v>
      </c>
    </row>
    <row r="557" spans="1:10" x14ac:dyDescent="0.35">
      <c r="A557" s="74">
        <v>4225</v>
      </c>
      <c r="B557" s="75" t="s">
        <v>250</v>
      </c>
      <c r="C557" s="38"/>
      <c r="D557" s="38"/>
      <c r="E557" s="42"/>
      <c r="F557" s="38"/>
      <c r="G557" s="38"/>
      <c r="H557" s="42">
        <v>6928.13</v>
      </c>
      <c r="I557" s="42">
        <v>0</v>
      </c>
      <c r="J557" s="68">
        <v>0</v>
      </c>
    </row>
    <row r="558" spans="1:10" ht="26" x14ac:dyDescent="0.35">
      <c r="A558" s="74">
        <v>4227</v>
      </c>
      <c r="B558" s="75" t="s">
        <v>205</v>
      </c>
      <c r="C558" s="38">
        <v>37850</v>
      </c>
      <c r="D558" s="38">
        <f>C558/7.5345</f>
        <v>5023.5582984935954</v>
      </c>
      <c r="E558" s="42">
        <v>20000</v>
      </c>
      <c r="F558" s="38">
        <f>E558/7.5345</f>
        <v>2654.4561682925209</v>
      </c>
      <c r="G558" s="38">
        <v>5000</v>
      </c>
      <c r="H558" s="42">
        <v>0</v>
      </c>
      <c r="I558" s="42">
        <v>0</v>
      </c>
      <c r="J558" s="68">
        <v>0</v>
      </c>
    </row>
    <row r="559" spans="1:10" ht="26.5" x14ac:dyDescent="0.35">
      <c r="A559" s="88">
        <v>424</v>
      </c>
      <c r="B559" s="89" t="s">
        <v>206</v>
      </c>
      <c r="C559" s="36">
        <f t="shared" ref="C559:G559" si="181">C560</f>
        <v>24000</v>
      </c>
      <c r="D559" s="36">
        <f t="shared" si="181"/>
        <v>3185.3474019510249</v>
      </c>
      <c r="E559" s="36">
        <f t="shared" si="181"/>
        <v>15000</v>
      </c>
      <c r="F559" s="36">
        <f t="shared" si="181"/>
        <v>1990.8421262193906</v>
      </c>
      <c r="G559" s="36">
        <f t="shared" si="181"/>
        <v>15000</v>
      </c>
      <c r="H559" s="36">
        <v>2017.39</v>
      </c>
      <c r="I559" s="36">
        <v>0</v>
      </c>
      <c r="J559" s="68">
        <f t="shared" ref="J559:J567" si="182">I559/H559*100</f>
        <v>0</v>
      </c>
    </row>
    <row r="560" spans="1:10" x14ac:dyDescent="0.35">
      <c r="A560" s="74">
        <v>4241</v>
      </c>
      <c r="B560" s="75" t="s">
        <v>207</v>
      </c>
      <c r="C560" s="38">
        <v>24000</v>
      </c>
      <c r="D560" s="38">
        <f>C560/7.5345</f>
        <v>3185.3474019510249</v>
      </c>
      <c r="E560" s="42">
        <v>15000</v>
      </c>
      <c r="F560" s="38">
        <f>E560/7.5345</f>
        <v>1990.8421262193906</v>
      </c>
      <c r="G560" s="38">
        <v>15000</v>
      </c>
      <c r="H560" s="42">
        <v>2017.39</v>
      </c>
      <c r="I560" s="42">
        <v>0</v>
      </c>
      <c r="J560" s="68">
        <f t="shared" si="182"/>
        <v>0</v>
      </c>
    </row>
    <row r="561" spans="1:10" x14ac:dyDescent="0.35">
      <c r="A561" s="101" t="s">
        <v>40</v>
      </c>
      <c r="B561" s="102" t="s">
        <v>41</v>
      </c>
      <c r="C561" s="63">
        <f t="shared" ref="C561:G563" si="183">C562</f>
        <v>0</v>
      </c>
      <c r="D561" s="63">
        <f t="shared" si="183"/>
        <v>0</v>
      </c>
      <c r="E561" s="63">
        <f t="shared" si="183"/>
        <v>10000</v>
      </c>
      <c r="F561" s="63">
        <f t="shared" si="183"/>
        <v>1327.2280841462605</v>
      </c>
      <c r="G561" s="63">
        <f t="shared" si="183"/>
        <v>10000</v>
      </c>
      <c r="H561" s="63">
        <v>2707.55</v>
      </c>
      <c r="I561" s="63">
        <v>0</v>
      </c>
      <c r="J561" s="64">
        <f t="shared" si="182"/>
        <v>0</v>
      </c>
    </row>
    <row r="562" spans="1:10" ht="26.5" x14ac:dyDescent="0.35">
      <c r="A562" s="84">
        <v>4</v>
      </c>
      <c r="B562" s="85" t="s">
        <v>70</v>
      </c>
      <c r="C562" s="67">
        <f t="shared" si="183"/>
        <v>0</v>
      </c>
      <c r="D562" s="67">
        <f t="shared" si="183"/>
        <v>0</v>
      </c>
      <c r="E562" s="67">
        <f t="shared" si="183"/>
        <v>10000</v>
      </c>
      <c r="F562" s="67">
        <f t="shared" si="183"/>
        <v>1327.2280841462605</v>
      </c>
      <c r="G562" s="67">
        <f t="shared" si="183"/>
        <v>10000</v>
      </c>
      <c r="H562" s="67">
        <v>2707.55</v>
      </c>
      <c r="I562" s="67">
        <v>0</v>
      </c>
      <c r="J562" s="120">
        <f t="shared" si="182"/>
        <v>0</v>
      </c>
    </row>
    <row r="563" spans="1:10" ht="26.5" x14ac:dyDescent="0.35">
      <c r="A563" s="86">
        <v>42</v>
      </c>
      <c r="B563" s="87" t="s">
        <v>173</v>
      </c>
      <c r="C563" s="71">
        <f t="shared" si="183"/>
        <v>0</v>
      </c>
      <c r="D563" s="71">
        <f t="shared" si="183"/>
        <v>0</v>
      </c>
      <c r="E563" s="71">
        <f t="shared" si="183"/>
        <v>10000</v>
      </c>
      <c r="F563" s="71">
        <f t="shared" si="183"/>
        <v>1327.2280841462605</v>
      </c>
      <c r="G563" s="71">
        <f t="shared" si="183"/>
        <v>10000</v>
      </c>
      <c r="H563" s="71">
        <v>2707.55</v>
      </c>
      <c r="I563" s="71">
        <v>0</v>
      </c>
      <c r="J563" s="127">
        <f t="shared" si="182"/>
        <v>0</v>
      </c>
    </row>
    <row r="564" spans="1:10" x14ac:dyDescent="0.35">
      <c r="A564" s="88">
        <v>422</v>
      </c>
      <c r="B564" s="89" t="s">
        <v>174</v>
      </c>
      <c r="C564" s="36">
        <f t="shared" ref="C564:G564" si="184">SUM(C565:C567)</f>
        <v>0</v>
      </c>
      <c r="D564" s="36">
        <f t="shared" si="184"/>
        <v>0</v>
      </c>
      <c r="E564" s="36">
        <f t="shared" si="184"/>
        <v>10000</v>
      </c>
      <c r="F564" s="36">
        <f t="shared" si="184"/>
        <v>1327.2280841462605</v>
      </c>
      <c r="G564" s="36">
        <f t="shared" si="184"/>
        <v>10000</v>
      </c>
      <c r="H564" s="36">
        <v>2030.66</v>
      </c>
      <c r="I564" s="36">
        <v>0</v>
      </c>
      <c r="J564" s="68">
        <f t="shared" si="182"/>
        <v>0</v>
      </c>
    </row>
    <row r="565" spans="1:10" x14ac:dyDescent="0.35">
      <c r="A565" s="74">
        <v>4221</v>
      </c>
      <c r="B565" s="75" t="s">
        <v>175</v>
      </c>
      <c r="C565" s="38">
        <v>0</v>
      </c>
      <c r="D565" s="38">
        <f>C565/7.5345</f>
        <v>0</v>
      </c>
      <c r="E565" s="42">
        <v>5000</v>
      </c>
      <c r="F565" s="38">
        <f>E565/7.5345</f>
        <v>663.61404207313024</v>
      </c>
      <c r="G565" s="38">
        <v>5000</v>
      </c>
      <c r="H565" s="42">
        <v>437.99</v>
      </c>
      <c r="I565" s="42">
        <v>0</v>
      </c>
      <c r="J565" s="68">
        <f t="shared" si="182"/>
        <v>0</v>
      </c>
    </row>
    <row r="566" spans="1:10" x14ac:dyDescent="0.35">
      <c r="A566" s="74">
        <v>4222</v>
      </c>
      <c r="B566" s="75" t="s">
        <v>202</v>
      </c>
      <c r="C566" s="38"/>
      <c r="D566" s="38"/>
      <c r="E566" s="42"/>
      <c r="F566" s="38"/>
      <c r="G566" s="38"/>
      <c r="H566" s="42">
        <v>1592.67</v>
      </c>
      <c r="I566" s="42">
        <v>0</v>
      </c>
      <c r="J566" s="68">
        <f t="shared" si="182"/>
        <v>0</v>
      </c>
    </row>
    <row r="567" spans="1:10" x14ac:dyDescent="0.35">
      <c r="A567" s="74">
        <v>4241</v>
      </c>
      <c r="B567" s="75" t="s">
        <v>251</v>
      </c>
      <c r="C567" s="38">
        <v>0</v>
      </c>
      <c r="D567" s="38">
        <f>C567/7.5345</f>
        <v>0</v>
      </c>
      <c r="E567" s="42">
        <v>5000</v>
      </c>
      <c r="F567" s="38">
        <f>E567/7.5345</f>
        <v>663.61404207313024</v>
      </c>
      <c r="G567" s="38">
        <v>5000</v>
      </c>
      <c r="H567" s="42">
        <v>676.89</v>
      </c>
      <c r="I567" s="42">
        <v>0</v>
      </c>
      <c r="J567" s="68">
        <f t="shared" si="182"/>
        <v>0</v>
      </c>
    </row>
    <row r="568" spans="1:10" x14ac:dyDescent="0.35">
      <c r="A568" s="274" t="s">
        <v>243</v>
      </c>
      <c r="B568" s="189" t="s">
        <v>242</v>
      </c>
      <c r="C568" s="38"/>
      <c r="D568" s="38"/>
      <c r="E568" s="38"/>
      <c r="F568" s="38"/>
      <c r="G568" s="38"/>
      <c r="H568" s="190">
        <v>0</v>
      </c>
      <c r="I568" s="191">
        <v>0</v>
      </c>
      <c r="J568" s="169">
        <v>0</v>
      </c>
    </row>
    <row r="569" spans="1:10" ht="32.25" customHeight="1" x14ac:dyDescent="0.35">
      <c r="A569" s="112" t="s">
        <v>38</v>
      </c>
      <c r="B569" s="83" t="s">
        <v>242</v>
      </c>
      <c r="C569" s="63">
        <f t="shared" ref="C569:G572" si="185">C570</f>
        <v>0</v>
      </c>
      <c r="D569" s="63">
        <f t="shared" si="185"/>
        <v>0</v>
      </c>
      <c r="E569" s="63">
        <f t="shared" si="185"/>
        <v>3000</v>
      </c>
      <c r="F569" s="63">
        <f t="shared" si="185"/>
        <v>398.16842524387812</v>
      </c>
      <c r="G569" s="63">
        <f t="shared" si="185"/>
        <v>3000</v>
      </c>
      <c r="H569" s="153">
        <v>0</v>
      </c>
      <c r="I569" s="63">
        <f>I570</f>
        <v>0</v>
      </c>
      <c r="J569" s="64">
        <v>0</v>
      </c>
    </row>
    <row r="570" spans="1:10" x14ac:dyDescent="0.35">
      <c r="A570" s="84">
        <v>3</v>
      </c>
      <c r="B570" s="85" t="s">
        <v>107</v>
      </c>
      <c r="C570" s="67">
        <f t="shared" si="185"/>
        <v>0</v>
      </c>
      <c r="D570" s="67">
        <f t="shared" si="185"/>
        <v>0</v>
      </c>
      <c r="E570" s="67">
        <f t="shared" si="185"/>
        <v>3000</v>
      </c>
      <c r="F570" s="67">
        <f t="shared" si="185"/>
        <v>398.16842524387812</v>
      </c>
      <c r="G570" s="67">
        <f t="shared" si="185"/>
        <v>3000</v>
      </c>
      <c r="H570" s="67">
        <f>H571</f>
        <v>0</v>
      </c>
      <c r="I570" s="67">
        <f>I571</f>
        <v>0</v>
      </c>
      <c r="J570" s="120">
        <v>0</v>
      </c>
    </row>
    <row r="571" spans="1:10" x14ac:dyDescent="0.35">
      <c r="A571" s="86">
        <v>32</v>
      </c>
      <c r="B571" s="87" t="s">
        <v>244</v>
      </c>
      <c r="C571" s="71">
        <f t="shared" si="185"/>
        <v>0</v>
      </c>
      <c r="D571" s="71">
        <f t="shared" si="185"/>
        <v>0</v>
      </c>
      <c r="E571" s="71">
        <f t="shared" si="185"/>
        <v>3000</v>
      </c>
      <c r="F571" s="71">
        <f t="shared" si="185"/>
        <v>398.16842524387812</v>
      </c>
      <c r="G571" s="71">
        <f t="shared" si="185"/>
        <v>3000</v>
      </c>
      <c r="H571" s="71">
        <f>H572</f>
        <v>0</v>
      </c>
      <c r="I571" s="71">
        <f>I572</f>
        <v>0</v>
      </c>
      <c r="J571" s="127">
        <v>0</v>
      </c>
    </row>
    <row r="572" spans="1:10" x14ac:dyDescent="0.35">
      <c r="A572" s="88">
        <v>322</v>
      </c>
      <c r="B572" s="89" t="s">
        <v>108</v>
      </c>
      <c r="C572" s="36">
        <f t="shared" si="185"/>
        <v>0</v>
      </c>
      <c r="D572" s="36">
        <f t="shared" si="185"/>
        <v>0</v>
      </c>
      <c r="E572" s="36">
        <f t="shared" si="185"/>
        <v>3000</v>
      </c>
      <c r="F572" s="36">
        <f t="shared" si="185"/>
        <v>398.16842524387812</v>
      </c>
      <c r="G572" s="36">
        <f t="shared" si="185"/>
        <v>3000</v>
      </c>
      <c r="H572" s="36">
        <v>0</v>
      </c>
      <c r="I572" s="36">
        <f>I573</f>
        <v>0</v>
      </c>
      <c r="J572" s="68">
        <v>0</v>
      </c>
    </row>
    <row r="573" spans="1:10" x14ac:dyDescent="0.35">
      <c r="A573" s="74">
        <v>3221</v>
      </c>
      <c r="B573" s="75" t="s">
        <v>126</v>
      </c>
      <c r="C573" s="38">
        <v>0</v>
      </c>
      <c r="D573" s="38">
        <f>C573/7.5345</f>
        <v>0</v>
      </c>
      <c r="E573" s="42">
        <v>3000</v>
      </c>
      <c r="F573" s="38">
        <f>E573/7.5345</f>
        <v>398.16842524387812</v>
      </c>
      <c r="G573" s="38">
        <v>3000</v>
      </c>
      <c r="H573" s="42">
        <v>0</v>
      </c>
      <c r="I573" s="42">
        <v>0</v>
      </c>
      <c r="J573" s="68">
        <v>0</v>
      </c>
    </row>
    <row r="574" spans="1:10" ht="26.5" x14ac:dyDescent="0.35">
      <c r="A574" s="274" t="s">
        <v>245</v>
      </c>
      <c r="B574" s="189" t="s">
        <v>246</v>
      </c>
      <c r="C574" s="38"/>
      <c r="D574" s="38"/>
      <c r="E574" s="38"/>
      <c r="F574" s="38"/>
      <c r="G574" s="38"/>
      <c r="H574" s="190">
        <v>0</v>
      </c>
      <c r="I574" s="191">
        <v>0</v>
      </c>
      <c r="J574" s="169">
        <v>0</v>
      </c>
    </row>
    <row r="575" spans="1:10" x14ac:dyDescent="0.35">
      <c r="A575" s="154">
        <v>3</v>
      </c>
      <c r="B575" s="155" t="s">
        <v>107</v>
      </c>
      <c r="C575" s="38"/>
      <c r="D575" s="38"/>
      <c r="E575" s="38"/>
      <c r="F575" s="38"/>
      <c r="G575" s="38"/>
      <c r="H575" s="156">
        <v>0</v>
      </c>
      <c r="I575" s="157">
        <v>0</v>
      </c>
      <c r="J575" s="120">
        <v>0</v>
      </c>
    </row>
    <row r="576" spans="1:10" x14ac:dyDescent="0.35">
      <c r="A576" s="74">
        <v>31</v>
      </c>
      <c r="B576" s="152" t="s">
        <v>64</v>
      </c>
      <c r="C576" s="38"/>
      <c r="D576" s="38"/>
      <c r="E576" s="38"/>
      <c r="F576" s="38"/>
      <c r="G576" s="38"/>
      <c r="H576" s="38">
        <v>0</v>
      </c>
      <c r="I576" s="38">
        <v>0</v>
      </c>
      <c r="J576" s="68">
        <v>0</v>
      </c>
    </row>
    <row r="577" spans="1:10" x14ac:dyDescent="0.35">
      <c r="A577" s="74">
        <v>311</v>
      </c>
      <c r="B577" s="152" t="s">
        <v>227</v>
      </c>
      <c r="C577" s="38"/>
      <c r="D577" s="38"/>
      <c r="E577" s="38"/>
      <c r="F577" s="38"/>
      <c r="G577" s="38"/>
      <c r="H577" s="38">
        <v>0</v>
      </c>
      <c r="I577" s="38">
        <v>0</v>
      </c>
      <c r="J577" s="68">
        <v>0</v>
      </c>
    </row>
    <row r="578" spans="1:10" x14ac:dyDescent="0.35">
      <c r="A578" s="74">
        <v>31111</v>
      </c>
      <c r="B578" s="152" t="s">
        <v>162</v>
      </c>
      <c r="C578" s="38"/>
      <c r="D578" s="38"/>
      <c r="E578" s="38"/>
      <c r="F578" s="38"/>
      <c r="G578" s="38"/>
      <c r="H578" s="38">
        <v>0</v>
      </c>
      <c r="I578" s="38">
        <v>0</v>
      </c>
      <c r="J578" s="68">
        <v>0</v>
      </c>
    </row>
    <row r="579" spans="1:10" ht="15" customHeight="1" x14ac:dyDescent="0.35">
      <c r="A579" s="160" t="s">
        <v>239</v>
      </c>
      <c r="B579" s="161" t="s">
        <v>240</v>
      </c>
      <c r="C579" s="59">
        <f t="shared" ref="C579:I588" si="186">C580</f>
        <v>0</v>
      </c>
      <c r="D579" s="59">
        <f t="shared" si="186"/>
        <v>0</v>
      </c>
      <c r="E579" s="59">
        <f t="shared" si="186"/>
        <v>135000</v>
      </c>
      <c r="F579" s="59">
        <f t="shared" si="186"/>
        <v>17917.579135974516</v>
      </c>
      <c r="G579" s="59">
        <f t="shared" si="186"/>
        <v>110000</v>
      </c>
      <c r="H579" s="158">
        <v>0</v>
      </c>
      <c r="I579" s="158">
        <f t="shared" si="186"/>
        <v>0</v>
      </c>
      <c r="J579" s="159">
        <v>0</v>
      </c>
    </row>
    <row r="580" spans="1:10" x14ac:dyDescent="0.35">
      <c r="A580" s="101" t="s">
        <v>38</v>
      </c>
      <c r="B580" s="102" t="s">
        <v>39</v>
      </c>
      <c r="C580" s="63">
        <f t="shared" si="186"/>
        <v>0</v>
      </c>
      <c r="D580" s="63">
        <f t="shared" si="186"/>
        <v>0</v>
      </c>
      <c r="E580" s="63">
        <f t="shared" si="186"/>
        <v>135000</v>
      </c>
      <c r="F580" s="63">
        <f t="shared" si="186"/>
        <v>17917.579135974516</v>
      </c>
      <c r="G580" s="63">
        <f t="shared" si="186"/>
        <v>110000</v>
      </c>
      <c r="H580" s="63">
        <v>0</v>
      </c>
      <c r="I580" s="63">
        <f t="shared" si="186"/>
        <v>0</v>
      </c>
      <c r="J580" s="64">
        <v>0</v>
      </c>
    </row>
    <row r="581" spans="1:10" x14ac:dyDescent="0.35">
      <c r="A581" s="84">
        <v>3</v>
      </c>
      <c r="B581" s="85" t="s">
        <v>107</v>
      </c>
      <c r="C581" s="67">
        <f>C587</f>
        <v>0</v>
      </c>
      <c r="D581" s="67">
        <f>D587</f>
        <v>0</v>
      </c>
      <c r="E581" s="67">
        <f>E587</f>
        <v>135000</v>
      </c>
      <c r="F581" s="67">
        <f>F587</f>
        <v>17917.579135974516</v>
      </c>
      <c r="G581" s="67">
        <f>G587</f>
        <v>110000</v>
      </c>
      <c r="H581" s="67">
        <v>0</v>
      </c>
      <c r="I581" s="67">
        <f>I587</f>
        <v>0</v>
      </c>
      <c r="J581" s="120">
        <v>0</v>
      </c>
    </row>
    <row r="582" spans="1:10" x14ac:dyDescent="0.35">
      <c r="A582" s="132">
        <v>31</v>
      </c>
      <c r="B582" s="150" t="s">
        <v>64</v>
      </c>
      <c r="C582" s="67"/>
      <c r="D582" s="67"/>
      <c r="E582" s="67"/>
      <c r="F582" s="67"/>
      <c r="G582" s="67"/>
      <c r="H582" s="134">
        <v>0</v>
      </c>
      <c r="I582" s="134">
        <v>0</v>
      </c>
      <c r="J582" s="135">
        <v>0</v>
      </c>
    </row>
    <row r="583" spans="1:10" x14ac:dyDescent="0.35">
      <c r="A583" s="136">
        <v>311</v>
      </c>
      <c r="B583" s="151" t="s">
        <v>227</v>
      </c>
      <c r="C583" s="67"/>
      <c r="D583" s="67"/>
      <c r="E583" s="67"/>
      <c r="F583" s="67"/>
      <c r="G583" s="67"/>
      <c r="H583" s="145">
        <v>0</v>
      </c>
      <c r="I583" s="134">
        <v>0</v>
      </c>
      <c r="J583" s="135">
        <v>0</v>
      </c>
    </row>
    <row r="584" spans="1:10" x14ac:dyDescent="0.35">
      <c r="A584" s="136">
        <v>31111</v>
      </c>
      <c r="B584" s="151" t="s">
        <v>162</v>
      </c>
      <c r="C584" s="67"/>
      <c r="D584" s="67"/>
      <c r="E584" s="67"/>
      <c r="F584" s="67"/>
      <c r="G584" s="67"/>
      <c r="H584" s="145">
        <v>0</v>
      </c>
      <c r="I584" s="134">
        <v>0</v>
      </c>
      <c r="J584" s="135">
        <v>0</v>
      </c>
    </row>
    <row r="585" spans="1:10" x14ac:dyDescent="0.35">
      <c r="A585" s="136">
        <v>313</v>
      </c>
      <c r="B585" s="150" t="s">
        <v>163</v>
      </c>
      <c r="C585" s="67"/>
      <c r="D585" s="67"/>
      <c r="E585" s="67"/>
      <c r="F585" s="67"/>
      <c r="G585" s="67"/>
      <c r="H585" s="134">
        <v>0</v>
      </c>
      <c r="I585" s="134">
        <v>0</v>
      </c>
      <c r="J585" s="135">
        <v>0</v>
      </c>
    </row>
    <row r="586" spans="1:10" x14ac:dyDescent="0.35">
      <c r="A586" s="136">
        <v>3132</v>
      </c>
      <c r="B586" s="151" t="s">
        <v>241</v>
      </c>
      <c r="C586" s="67"/>
      <c r="D586" s="67"/>
      <c r="E586" s="67"/>
      <c r="F586" s="67"/>
      <c r="G586" s="67"/>
      <c r="H586" s="145">
        <v>0</v>
      </c>
      <c r="I586" s="134">
        <v>0</v>
      </c>
      <c r="J586" s="135">
        <v>0</v>
      </c>
    </row>
    <row r="587" spans="1:10" x14ac:dyDescent="0.35">
      <c r="A587" s="86">
        <v>32</v>
      </c>
      <c r="B587" s="87" t="s">
        <v>65</v>
      </c>
      <c r="C587" s="71">
        <f t="shared" si="186"/>
        <v>0</v>
      </c>
      <c r="D587" s="71">
        <f t="shared" si="186"/>
        <v>0</v>
      </c>
      <c r="E587" s="71">
        <f t="shared" si="186"/>
        <v>135000</v>
      </c>
      <c r="F587" s="71">
        <f t="shared" si="186"/>
        <v>17917.579135974516</v>
      </c>
      <c r="G587" s="71">
        <f t="shared" si="186"/>
        <v>110000</v>
      </c>
      <c r="H587" s="71">
        <v>0</v>
      </c>
      <c r="I587" s="71">
        <f t="shared" si="186"/>
        <v>0</v>
      </c>
      <c r="J587" s="127">
        <v>0</v>
      </c>
    </row>
    <row r="588" spans="1:10" x14ac:dyDescent="0.35">
      <c r="A588" s="88">
        <v>321</v>
      </c>
      <c r="B588" s="89" t="s">
        <v>166</v>
      </c>
      <c r="C588" s="36">
        <f t="shared" si="186"/>
        <v>0</v>
      </c>
      <c r="D588" s="36">
        <f t="shared" si="186"/>
        <v>0</v>
      </c>
      <c r="E588" s="36">
        <f t="shared" si="186"/>
        <v>135000</v>
      </c>
      <c r="F588" s="36">
        <f t="shared" si="186"/>
        <v>17917.579135974516</v>
      </c>
      <c r="G588" s="36">
        <f t="shared" si="186"/>
        <v>110000</v>
      </c>
      <c r="H588" s="36">
        <v>0</v>
      </c>
      <c r="I588" s="36">
        <f t="shared" si="186"/>
        <v>0</v>
      </c>
      <c r="J588" s="68">
        <v>0</v>
      </c>
    </row>
    <row r="589" spans="1:10" x14ac:dyDescent="0.35">
      <c r="A589" s="74">
        <v>3212</v>
      </c>
      <c r="B589" s="75" t="s">
        <v>166</v>
      </c>
      <c r="C589" s="38">
        <v>0</v>
      </c>
      <c r="D589" s="38">
        <f>C589/7.5345</f>
        <v>0</v>
      </c>
      <c r="E589" s="42">
        <v>135000</v>
      </c>
      <c r="F589" s="38">
        <f>E589/7.5345</f>
        <v>17917.579135974516</v>
      </c>
      <c r="G589" s="38">
        <v>110000</v>
      </c>
      <c r="H589" s="42">
        <v>0</v>
      </c>
      <c r="I589" s="42">
        <v>0</v>
      </c>
      <c r="J589" s="68">
        <v>0</v>
      </c>
    </row>
    <row r="590" spans="1:10" x14ac:dyDescent="0.35">
      <c r="A590" s="160" t="s">
        <v>252</v>
      </c>
      <c r="B590" s="161" t="s">
        <v>253</v>
      </c>
      <c r="C590" s="63">
        <f>C592+C601</f>
        <v>0</v>
      </c>
      <c r="D590" s="63">
        <f>D592+D601</f>
        <v>0</v>
      </c>
      <c r="E590" s="63">
        <f>E592+E601</f>
        <v>0</v>
      </c>
      <c r="F590" s="63">
        <f>F592+F601</f>
        <v>0</v>
      </c>
      <c r="G590" s="63">
        <f>G592+G601</f>
        <v>3000</v>
      </c>
      <c r="H590" s="158">
        <v>150663.60999999999</v>
      </c>
      <c r="I590" s="158">
        <v>0</v>
      </c>
      <c r="J590" s="169">
        <f>I590/H590*100</f>
        <v>0</v>
      </c>
    </row>
    <row r="591" spans="1:10" x14ac:dyDescent="0.35">
      <c r="A591" s="162" t="s">
        <v>43</v>
      </c>
      <c r="B591" s="163" t="s">
        <v>44</v>
      </c>
      <c r="C591" s="63"/>
      <c r="D591" s="63"/>
      <c r="E591" s="63"/>
      <c r="F591" s="63"/>
      <c r="G591" s="63"/>
      <c r="H591" s="164">
        <v>663.61</v>
      </c>
      <c r="I591" s="164">
        <v>0</v>
      </c>
      <c r="J591" s="173">
        <f t="shared" ref="J591:J596" si="187">I591/H591*100</f>
        <v>0</v>
      </c>
    </row>
    <row r="592" spans="1:10" ht="26.5" x14ac:dyDescent="0.35">
      <c r="A592" s="65">
        <v>4</v>
      </c>
      <c r="B592" s="66" t="s">
        <v>70</v>
      </c>
      <c r="C592" s="67">
        <f t="shared" ref="C592:I594" si="188">C593</f>
        <v>0</v>
      </c>
      <c r="D592" s="67">
        <f t="shared" si="188"/>
        <v>0</v>
      </c>
      <c r="E592" s="67">
        <f t="shared" si="188"/>
        <v>0</v>
      </c>
      <c r="F592" s="67">
        <f t="shared" si="188"/>
        <v>0</v>
      </c>
      <c r="G592" s="67">
        <f t="shared" si="188"/>
        <v>2000</v>
      </c>
      <c r="H592" s="67">
        <v>663.61</v>
      </c>
      <c r="I592" s="67">
        <f t="shared" si="188"/>
        <v>0</v>
      </c>
      <c r="J592" s="120">
        <f t="shared" si="187"/>
        <v>0</v>
      </c>
    </row>
    <row r="593" spans="1:10" ht="26.5" x14ac:dyDescent="0.35">
      <c r="A593" s="86">
        <v>45</v>
      </c>
      <c r="B593" s="87" t="s">
        <v>72</v>
      </c>
      <c r="C593" s="71">
        <f t="shared" si="188"/>
        <v>0</v>
      </c>
      <c r="D593" s="71">
        <f t="shared" si="188"/>
        <v>0</v>
      </c>
      <c r="E593" s="71">
        <f t="shared" si="188"/>
        <v>0</v>
      </c>
      <c r="F593" s="71">
        <f t="shared" si="188"/>
        <v>0</v>
      </c>
      <c r="G593" s="71">
        <f t="shared" si="188"/>
        <v>2000</v>
      </c>
      <c r="H593" s="71">
        <v>663.61</v>
      </c>
      <c r="I593" s="71">
        <f t="shared" si="188"/>
        <v>0</v>
      </c>
      <c r="J593" s="127">
        <f t="shared" si="187"/>
        <v>0</v>
      </c>
    </row>
    <row r="594" spans="1:10" ht="26.5" x14ac:dyDescent="0.35">
      <c r="A594" s="88">
        <v>451</v>
      </c>
      <c r="B594" s="89" t="s">
        <v>117</v>
      </c>
      <c r="C594" s="36">
        <f t="shared" si="188"/>
        <v>0</v>
      </c>
      <c r="D594" s="36">
        <f t="shared" si="188"/>
        <v>0</v>
      </c>
      <c r="E594" s="36">
        <f t="shared" si="188"/>
        <v>0</v>
      </c>
      <c r="F594" s="36">
        <f t="shared" si="188"/>
        <v>0</v>
      </c>
      <c r="G594" s="36">
        <f t="shared" si="188"/>
        <v>2000</v>
      </c>
      <c r="H594" s="36">
        <v>663.61</v>
      </c>
      <c r="I594" s="36">
        <f t="shared" si="188"/>
        <v>0</v>
      </c>
      <c r="J594" s="68">
        <f t="shared" si="187"/>
        <v>0</v>
      </c>
    </row>
    <row r="595" spans="1:10" ht="26" x14ac:dyDescent="0.35">
      <c r="A595" s="74">
        <v>4511</v>
      </c>
      <c r="B595" s="75" t="s">
        <v>117</v>
      </c>
      <c r="C595" s="38">
        <v>0</v>
      </c>
      <c r="D595" s="38">
        <f>C595/7.5345</f>
        <v>0</v>
      </c>
      <c r="E595" s="42">
        <v>0</v>
      </c>
      <c r="F595" s="38">
        <f>E595/7.5345</f>
        <v>0</v>
      </c>
      <c r="G595" s="38">
        <v>2000</v>
      </c>
      <c r="H595" s="42">
        <v>663.61</v>
      </c>
      <c r="I595" s="42">
        <v>0</v>
      </c>
      <c r="J595" s="68">
        <f t="shared" si="187"/>
        <v>0</v>
      </c>
    </row>
    <row r="596" spans="1:10" x14ac:dyDescent="0.35">
      <c r="A596" s="273" t="s">
        <v>283</v>
      </c>
      <c r="B596" s="224" t="s">
        <v>288</v>
      </c>
      <c r="C596" s="223"/>
      <c r="D596" s="223"/>
      <c r="E596" s="223"/>
      <c r="F596" s="223"/>
      <c r="G596" s="223"/>
      <c r="H596" s="223">
        <v>150000</v>
      </c>
      <c r="I596" s="223">
        <v>0</v>
      </c>
      <c r="J596" s="173">
        <f t="shared" si="187"/>
        <v>0</v>
      </c>
    </row>
    <row r="597" spans="1:10" ht="26.5" x14ac:dyDescent="0.35">
      <c r="A597" s="65">
        <v>4</v>
      </c>
      <c r="B597" s="66" t="s">
        <v>70</v>
      </c>
      <c r="C597" s="67">
        <f t="shared" ref="C597:I599" si="189">C598</f>
        <v>0</v>
      </c>
      <c r="D597" s="67">
        <f t="shared" si="189"/>
        <v>0</v>
      </c>
      <c r="E597" s="67">
        <f t="shared" si="189"/>
        <v>0</v>
      </c>
      <c r="F597" s="67">
        <f t="shared" si="189"/>
        <v>0</v>
      </c>
      <c r="G597" s="67">
        <f t="shared" si="189"/>
        <v>2000</v>
      </c>
      <c r="H597" s="67">
        <v>150000</v>
      </c>
      <c r="I597" s="67">
        <f t="shared" si="189"/>
        <v>0</v>
      </c>
      <c r="J597" s="120">
        <f t="shared" ref="J597:J600" si="190">I597/H597*100</f>
        <v>0</v>
      </c>
    </row>
    <row r="598" spans="1:10" ht="26.5" x14ac:dyDescent="0.35">
      <c r="A598" s="86">
        <v>45</v>
      </c>
      <c r="B598" s="87" t="s">
        <v>72</v>
      </c>
      <c r="C598" s="71">
        <f t="shared" si="189"/>
        <v>0</v>
      </c>
      <c r="D598" s="71">
        <f t="shared" si="189"/>
        <v>0</v>
      </c>
      <c r="E598" s="71">
        <f t="shared" si="189"/>
        <v>0</v>
      </c>
      <c r="F598" s="71">
        <f t="shared" si="189"/>
        <v>0</v>
      </c>
      <c r="G598" s="71">
        <f t="shared" si="189"/>
        <v>2000</v>
      </c>
      <c r="H598" s="71">
        <v>150000</v>
      </c>
      <c r="I598" s="71">
        <f t="shared" si="189"/>
        <v>0</v>
      </c>
      <c r="J598" s="127">
        <f t="shared" si="190"/>
        <v>0</v>
      </c>
    </row>
    <row r="599" spans="1:10" ht="26.5" x14ac:dyDescent="0.35">
      <c r="A599" s="88">
        <v>451</v>
      </c>
      <c r="B599" s="89" t="s">
        <v>117</v>
      </c>
      <c r="C599" s="36">
        <f t="shared" si="189"/>
        <v>0</v>
      </c>
      <c r="D599" s="36">
        <f t="shared" si="189"/>
        <v>0</v>
      </c>
      <c r="E599" s="36">
        <f t="shared" si="189"/>
        <v>0</v>
      </c>
      <c r="F599" s="36">
        <f t="shared" si="189"/>
        <v>0</v>
      </c>
      <c r="G599" s="36">
        <f t="shared" si="189"/>
        <v>2000</v>
      </c>
      <c r="H599" s="36">
        <v>150000</v>
      </c>
      <c r="I599" s="36">
        <f t="shared" si="189"/>
        <v>0</v>
      </c>
      <c r="J599" s="68">
        <f t="shared" si="190"/>
        <v>0</v>
      </c>
    </row>
    <row r="600" spans="1:10" ht="26" x14ac:dyDescent="0.35">
      <c r="A600" s="74">
        <v>4511</v>
      </c>
      <c r="B600" s="75" t="s">
        <v>117</v>
      </c>
      <c r="C600" s="38">
        <v>0</v>
      </c>
      <c r="D600" s="38">
        <f>C600/7.5345</f>
        <v>0</v>
      </c>
      <c r="E600" s="42">
        <v>0</v>
      </c>
      <c r="F600" s="38">
        <f>E600/7.5345</f>
        <v>0</v>
      </c>
      <c r="G600" s="38">
        <v>2000</v>
      </c>
      <c r="H600" s="42">
        <v>150000</v>
      </c>
      <c r="I600" s="42">
        <v>0</v>
      </c>
      <c r="J600" s="68">
        <f t="shared" si="190"/>
        <v>0</v>
      </c>
    </row>
    <row r="601" spans="1:10" ht="26.5" x14ac:dyDescent="0.35">
      <c r="A601" s="275" t="s">
        <v>254</v>
      </c>
      <c r="B601" s="167" t="s">
        <v>177</v>
      </c>
      <c r="C601" s="67">
        <f t="shared" ref="C601:G601" si="191">C602</f>
        <v>0</v>
      </c>
      <c r="D601" s="67">
        <f t="shared" si="191"/>
        <v>0</v>
      </c>
      <c r="E601" s="67">
        <f t="shared" si="191"/>
        <v>0</v>
      </c>
      <c r="F601" s="67">
        <f t="shared" si="191"/>
        <v>0</v>
      </c>
      <c r="G601" s="67">
        <f t="shared" si="191"/>
        <v>1000</v>
      </c>
      <c r="H601" s="168">
        <v>9622.41</v>
      </c>
      <c r="I601" s="168">
        <v>2925</v>
      </c>
      <c r="J601" s="169">
        <f t="shared" ref="J601:J603" si="192">I601/H601*100</f>
        <v>30.397790158598522</v>
      </c>
    </row>
    <row r="602" spans="1:10" x14ac:dyDescent="0.35">
      <c r="A602" s="170" t="s">
        <v>38</v>
      </c>
      <c r="B602" s="171" t="s">
        <v>39</v>
      </c>
      <c r="C602" s="71">
        <f t="shared" ref="C602:H602" si="193">C604</f>
        <v>0</v>
      </c>
      <c r="D602" s="71">
        <f t="shared" si="193"/>
        <v>0</v>
      </c>
      <c r="E602" s="71">
        <f t="shared" si="193"/>
        <v>0</v>
      </c>
      <c r="F602" s="71">
        <f t="shared" si="193"/>
        <v>0</v>
      </c>
      <c r="G602" s="71">
        <f t="shared" si="193"/>
        <v>1000</v>
      </c>
      <c r="H602" s="172">
        <f t="shared" si="193"/>
        <v>9622.41</v>
      </c>
      <c r="I602" s="172">
        <v>2925</v>
      </c>
      <c r="J602" s="173">
        <f t="shared" si="192"/>
        <v>30.397790158598522</v>
      </c>
    </row>
    <row r="603" spans="1:10" x14ac:dyDescent="0.35">
      <c r="A603" s="86">
        <v>3</v>
      </c>
      <c r="B603" s="87" t="s">
        <v>107</v>
      </c>
      <c r="C603" s="71"/>
      <c r="D603" s="71"/>
      <c r="E603" s="71"/>
      <c r="F603" s="71"/>
      <c r="G603" s="71"/>
      <c r="H603" s="71">
        <v>9622.41</v>
      </c>
      <c r="I603" s="71">
        <v>0</v>
      </c>
      <c r="J603" s="127">
        <f t="shared" si="192"/>
        <v>0</v>
      </c>
    </row>
    <row r="604" spans="1:10" x14ac:dyDescent="0.35">
      <c r="A604" s="88">
        <v>32</v>
      </c>
      <c r="B604" s="89" t="s">
        <v>65</v>
      </c>
      <c r="C604" s="36">
        <f>C610</f>
        <v>0</v>
      </c>
      <c r="D604" s="36">
        <f>D610</f>
        <v>0</v>
      </c>
      <c r="E604" s="36">
        <f>E610</f>
        <v>0</v>
      </c>
      <c r="F604" s="36">
        <f>F610</f>
        <v>0</v>
      </c>
      <c r="G604" s="36">
        <f>G610</f>
        <v>1000</v>
      </c>
      <c r="H604" s="36">
        <v>9622.41</v>
      </c>
      <c r="I604" s="36">
        <f>I610</f>
        <v>2925</v>
      </c>
      <c r="J604" s="68">
        <f>I604/H604*100</f>
        <v>30.397790158598522</v>
      </c>
    </row>
    <row r="605" spans="1:10" x14ac:dyDescent="0.35">
      <c r="A605" s="88">
        <v>322</v>
      </c>
      <c r="B605" s="89" t="s">
        <v>108</v>
      </c>
      <c r="C605" s="36"/>
      <c r="D605" s="36"/>
      <c r="E605" s="36"/>
      <c r="F605" s="36"/>
      <c r="G605" s="36"/>
      <c r="H605" s="36">
        <v>2189.9299999999998</v>
      </c>
      <c r="I605" s="36">
        <v>0</v>
      </c>
      <c r="J605" s="68">
        <v>0</v>
      </c>
    </row>
    <row r="606" spans="1:10" ht="26" x14ac:dyDescent="0.35">
      <c r="A606" s="74">
        <v>3224</v>
      </c>
      <c r="B606" s="75" t="s">
        <v>221</v>
      </c>
      <c r="C606" s="36"/>
      <c r="D606" s="36"/>
      <c r="E606" s="36"/>
      <c r="F606" s="36"/>
      <c r="G606" s="36"/>
      <c r="H606" s="38">
        <v>2189.9299999999998</v>
      </c>
      <c r="I606" s="36">
        <v>0</v>
      </c>
      <c r="J606" s="68">
        <v>0</v>
      </c>
    </row>
    <row r="607" spans="1:10" x14ac:dyDescent="0.35">
      <c r="A607" s="74">
        <v>323</v>
      </c>
      <c r="B607" s="89" t="s">
        <v>130</v>
      </c>
      <c r="C607" s="36"/>
      <c r="D607" s="36"/>
      <c r="E607" s="36"/>
      <c r="F607" s="36"/>
      <c r="G607" s="36"/>
      <c r="H607" s="36">
        <v>0</v>
      </c>
      <c r="I607" s="36">
        <v>0</v>
      </c>
      <c r="J607" s="68">
        <v>0</v>
      </c>
    </row>
    <row r="608" spans="1:10" x14ac:dyDescent="0.35">
      <c r="A608" s="74">
        <v>3232</v>
      </c>
      <c r="B608" s="75" t="s">
        <v>150</v>
      </c>
      <c r="C608" s="36"/>
      <c r="D608" s="36"/>
      <c r="E608" s="36"/>
      <c r="F608" s="36"/>
      <c r="G608" s="36"/>
      <c r="H608" s="36">
        <v>0</v>
      </c>
      <c r="I608" s="36">
        <v>0</v>
      </c>
      <c r="J608" s="68">
        <v>0</v>
      </c>
    </row>
    <row r="609" spans="1:10" ht="26.5" x14ac:dyDescent="0.35">
      <c r="A609" s="88">
        <v>329</v>
      </c>
      <c r="B609" s="89" t="s">
        <v>139</v>
      </c>
      <c r="C609" s="36"/>
      <c r="D609" s="36"/>
      <c r="E609" s="36"/>
      <c r="F609" s="36"/>
      <c r="G609" s="36"/>
      <c r="H609" s="36">
        <v>7432.48</v>
      </c>
      <c r="I609" s="36">
        <v>2925</v>
      </c>
      <c r="J609" s="68">
        <v>0</v>
      </c>
    </row>
    <row r="610" spans="1:10" x14ac:dyDescent="0.35">
      <c r="A610" s="74">
        <v>3299</v>
      </c>
      <c r="B610" s="75" t="s">
        <v>139</v>
      </c>
      <c r="C610" s="38">
        <v>0</v>
      </c>
      <c r="D610" s="38">
        <f>C610/7.5345</f>
        <v>0</v>
      </c>
      <c r="E610" s="42">
        <v>0</v>
      </c>
      <c r="F610" s="38">
        <f>E610/7.5345</f>
        <v>0</v>
      </c>
      <c r="G610" s="38">
        <v>1000</v>
      </c>
      <c r="H610" s="42">
        <v>7432.48</v>
      </c>
      <c r="I610" s="42">
        <v>2925</v>
      </c>
      <c r="J610" s="68">
        <f>I610/H610*100</f>
        <v>39.3542935870665</v>
      </c>
    </row>
    <row r="611" spans="1:10" x14ac:dyDescent="0.35">
      <c r="A611" s="112" t="s">
        <v>283</v>
      </c>
      <c r="B611" s="83" t="s">
        <v>39</v>
      </c>
      <c r="C611" s="63">
        <f t="shared" ref="C611:I611" si="194">C612+C616</f>
        <v>654590.34000000008</v>
      </c>
      <c r="D611" s="63">
        <f t="shared" si="194"/>
        <v>86879.068285884932</v>
      </c>
      <c r="E611" s="63">
        <f t="shared" si="194"/>
        <v>770000</v>
      </c>
      <c r="F611" s="63">
        <f t="shared" si="194"/>
        <v>102196.56247926207</v>
      </c>
      <c r="G611" s="63">
        <f t="shared" si="194"/>
        <v>750000</v>
      </c>
      <c r="H611" s="63">
        <v>0</v>
      </c>
      <c r="I611" s="63">
        <f t="shared" si="194"/>
        <v>0</v>
      </c>
      <c r="J611" s="64">
        <v>0</v>
      </c>
    </row>
    <row r="612" spans="1:10" x14ac:dyDescent="0.35">
      <c r="A612" s="65">
        <v>3</v>
      </c>
      <c r="B612" s="66" t="s">
        <v>107</v>
      </c>
      <c r="C612" s="67">
        <f t="shared" ref="C612:G614" si="195">C613</f>
        <v>532121.53</v>
      </c>
      <c r="D612" s="67">
        <f t="shared" si="195"/>
        <v>70624.663879487693</v>
      </c>
      <c r="E612" s="67">
        <f t="shared" si="195"/>
        <v>350000</v>
      </c>
      <c r="F612" s="67">
        <f t="shared" si="195"/>
        <v>46452.982945119118</v>
      </c>
      <c r="G612" s="67">
        <f t="shared" si="195"/>
        <v>400000</v>
      </c>
      <c r="H612" s="67">
        <v>0</v>
      </c>
      <c r="I612" s="67">
        <f>I613</f>
        <v>0</v>
      </c>
      <c r="J612" s="120">
        <v>0</v>
      </c>
    </row>
    <row r="613" spans="1:10" ht="39.5" x14ac:dyDescent="0.35">
      <c r="A613" s="86">
        <v>37</v>
      </c>
      <c r="B613" s="87" t="s">
        <v>68</v>
      </c>
      <c r="C613" s="71">
        <f t="shared" si="195"/>
        <v>532121.53</v>
      </c>
      <c r="D613" s="71">
        <f t="shared" si="195"/>
        <v>70624.663879487693</v>
      </c>
      <c r="E613" s="71">
        <f t="shared" si="195"/>
        <v>350000</v>
      </c>
      <c r="F613" s="71">
        <f t="shared" si="195"/>
        <v>46452.982945119118</v>
      </c>
      <c r="G613" s="71">
        <f t="shared" si="195"/>
        <v>400000</v>
      </c>
      <c r="H613" s="71">
        <f>H614</f>
        <v>0</v>
      </c>
      <c r="I613" s="71">
        <f>I614</f>
        <v>0</v>
      </c>
      <c r="J613" s="127">
        <v>0</v>
      </c>
    </row>
    <row r="614" spans="1:10" ht="26.5" x14ac:dyDescent="0.35">
      <c r="A614" s="88">
        <v>372</v>
      </c>
      <c r="B614" s="89" t="s">
        <v>210</v>
      </c>
      <c r="C614" s="36">
        <f t="shared" si="195"/>
        <v>532121.53</v>
      </c>
      <c r="D614" s="36">
        <f t="shared" si="195"/>
        <v>70624.663879487693</v>
      </c>
      <c r="E614" s="36">
        <f t="shared" si="195"/>
        <v>350000</v>
      </c>
      <c r="F614" s="36">
        <f t="shared" si="195"/>
        <v>46452.982945119118</v>
      </c>
      <c r="G614" s="36">
        <f t="shared" si="195"/>
        <v>400000</v>
      </c>
      <c r="H614" s="36">
        <v>0</v>
      </c>
      <c r="I614" s="36">
        <f>I615</f>
        <v>0</v>
      </c>
      <c r="J614" s="68">
        <v>0</v>
      </c>
    </row>
    <row r="615" spans="1:10" ht="26" x14ac:dyDescent="0.35">
      <c r="A615" s="74">
        <v>3722</v>
      </c>
      <c r="B615" s="75" t="s">
        <v>211</v>
      </c>
      <c r="C615" s="38">
        <v>532121.53</v>
      </c>
      <c r="D615" s="38">
        <f>C615/7.5345</f>
        <v>70624.663879487693</v>
      </c>
      <c r="E615" s="42">
        <v>350000</v>
      </c>
      <c r="F615" s="38">
        <f>E615/7.5345</f>
        <v>46452.982945119118</v>
      </c>
      <c r="G615" s="38">
        <v>400000</v>
      </c>
      <c r="H615" s="42">
        <v>0</v>
      </c>
      <c r="I615" s="42">
        <v>0</v>
      </c>
      <c r="J615" s="68">
        <v>0</v>
      </c>
    </row>
    <row r="616" spans="1:10" ht="26.5" x14ac:dyDescent="0.35">
      <c r="A616" s="84">
        <v>4</v>
      </c>
      <c r="B616" s="85" t="s">
        <v>70</v>
      </c>
      <c r="C616" s="67">
        <f t="shared" ref="C616:I618" si="196">C617</f>
        <v>122468.81</v>
      </c>
      <c r="D616" s="67">
        <f t="shared" si="196"/>
        <v>16254.404406397238</v>
      </c>
      <c r="E616" s="67">
        <f t="shared" si="196"/>
        <v>420000</v>
      </c>
      <c r="F616" s="67">
        <f t="shared" si="196"/>
        <v>55743.57953414294</v>
      </c>
      <c r="G616" s="67">
        <f t="shared" si="196"/>
        <v>350000</v>
      </c>
      <c r="H616" s="67">
        <v>0</v>
      </c>
      <c r="I616" s="67">
        <f t="shared" si="196"/>
        <v>0</v>
      </c>
      <c r="J616" s="120">
        <v>0</v>
      </c>
    </row>
    <row r="617" spans="1:10" ht="26.5" x14ac:dyDescent="0.35">
      <c r="A617" s="86">
        <v>42</v>
      </c>
      <c r="B617" s="87" t="s">
        <v>173</v>
      </c>
      <c r="C617" s="71">
        <f t="shared" si="196"/>
        <v>122468.81</v>
      </c>
      <c r="D617" s="71">
        <f t="shared" si="196"/>
        <v>16254.404406397238</v>
      </c>
      <c r="E617" s="71">
        <f t="shared" si="196"/>
        <v>420000</v>
      </c>
      <c r="F617" s="71">
        <f t="shared" si="196"/>
        <v>55743.57953414294</v>
      </c>
      <c r="G617" s="71">
        <f t="shared" si="196"/>
        <v>350000</v>
      </c>
      <c r="H617" s="71">
        <v>0</v>
      </c>
      <c r="I617" s="71">
        <f t="shared" si="196"/>
        <v>0</v>
      </c>
      <c r="J617" s="127">
        <v>0</v>
      </c>
    </row>
    <row r="618" spans="1:10" ht="26.5" x14ac:dyDescent="0.35">
      <c r="A618" s="88">
        <v>424</v>
      </c>
      <c r="B618" s="89" t="s">
        <v>206</v>
      </c>
      <c r="C618" s="36">
        <f t="shared" si="196"/>
        <v>122468.81</v>
      </c>
      <c r="D618" s="36">
        <f t="shared" si="196"/>
        <v>16254.404406397238</v>
      </c>
      <c r="E618" s="36">
        <f t="shared" si="196"/>
        <v>420000</v>
      </c>
      <c r="F618" s="36">
        <f t="shared" si="196"/>
        <v>55743.57953414294</v>
      </c>
      <c r="G618" s="36">
        <f t="shared" si="196"/>
        <v>350000</v>
      </c>
      <c r="H618" s="36">
        <v>0</v>
      </c>
      <c r="I618" s="36">
        <f t="shared" si="196"/>
        <v>0</v>
      </c>
      <c r="J618" s="68">
        <v>0</v>
      </c>
    </row>
    <row r="619" spans="1:10" x14ac:dyDescent="0.35">
      <c r="A619" s="74">
        <v>4241</v>
      </c>
      <c r="B619" s="75" t="s">
        <v>212</v>
      </c>
      <c r="C619" s="38">
        <v>122468.81</v>
      </c>
      <c r="D619" s="38">
        <f>C619/7.5345</f>
        <v>16254.404406397238</v>
      </c>
      <c r="E619" s="42">
        <v>420000</v>
      </c>
      <c r="F619" s="38">
        <f>E619/7.5345</f>
        <v>55743.57953414294</v>
      </c>
      <c r="G619" s="38">
        <v>350000</v>
      </c>
      <c r="H619" s="42">
        <v>0</v>
      </c>
      <c r="I619" s="42">
        <v>0</v>
      </c>
      <c r="J619" s="68">
        <v>0</v>
      </c>
    </row>
    <row r="620" spans="1:10" x14ac:dyDescent="0.35">
      <c r="A620" s="160" t="s">
        <v>289</v>
      </c>
      <c r="B620" s="161" t="s">
        <v>290</v>
      </c>
      <c r="C620" s="59" t="e">
        <f>C621+C658+#REF!</f>
        <v>#REF!</v>
      </c>
      <c r="D620" s="59" t="e">
        <f>D621+D658+#REF!</f>
        <v>#REF!</v>
      </c>
      <c r="E620" s="59" t="e">
        <f>E621+E658+#REF!</f>
        <v>#REF!</v>
      </c>
      <c r="F620" s="59" t="e">
        <f>F621+F658+#REF!</f>
        <v>#REF!</v>
      </c>
      <c r="G620" s="59" t="e">
        <f>G621+G658+#REF!</f>
        <v>#REF!</v>
      </c>
      <c r="H620" s="158">
        <v>120000</v>
      </c>
      <c r="I620" s="158">
        <v>175.23</v>
      </c>
      <c r="J620" s="159">
        <f t="shared" ref="J620:J625" si="197">I620/H620*100</f>
        <v>0.14602499999999999</v>
      </c>
    </row>
    <row r="621" spans="1:10" x14ac:dyDescent="0.35">
      <c r="A621" s="112" t="s">
        <v>283</v>
      </c>
      <c r="B621" s="83" t="s">
        <v>288</v>
      </c>
      <c r="C621" s="63">
        <f t="shared" ref="C621:G621" si="198">C622+C626</f>
        <v>2948.25</v>
      </c>
      <c r="D621" s="63">
        <f t="shared" si="198"/>
        <v>391.30001990842123</v>
      </c>
      <c r="E621" s="63">
        <f t="shared" si="198"/>
        <v>4000</v>
      </c>
      <c r="F621" s="63">
        <f t="shared" si="198"/>
        <v>530.89123365850423</v>
      </c>
      <c r="G621" s="63">
        <f t="shared" si="198"/>
        <v>3000</v>
      </c>
      <c r="H621" s="63">
        <v>120000</v>
      </c>
      <c r="I621" s="63">
        <v>175.23</v>
      </c>
      <c r="J621" s="64">
        <f t="shared" si="197"/>
        <v>0.14602499999999999</v>
      </c>
    </row>
    <row r="622" spans="1:10" x14ac:dyDescent="0.35">
      <c r="A622" s="65">
        <v>3</v>
      </c>
      <c r="B622" s="66" t="s">
        <v>107</v>
      </c>
      <c r="C622" s="67">
        <f t="shared" ref="C622:I624" si="199">C623</f>
        <v>298.12</v>
      </c>
      <c r="D622" s="67">
        <f t="shared" si="199"/>
        <v>39.567323644568319</v>
      </c>
      <c r="E622" s="67">
        <f t="shared" si="199"/>
        <v>2000</v>
      </c>
      <c r="F622" s="67">
        <f t="shared" si="199"/>
        <v>265.44561682925212</v>
      </c>
      <c r="G622" s="67">
        <f t="shared" si="199"/>
        <v>2000</v>
      </c>
      <c r="H622" s="67">
        <f t="shared" si="199"/>
        <v>65000</v>
      </c>
      <c r="I622" s="67">
        <f t="shared" si="199"/>
        <v>175.23</v>
      </c>
      <c r="J622" s="120">
        <f t="shared" si="197"/>
        <v>0.26958461538461537</v>
      </c>
    </row>
    <row r="623" spans="1:10" ht="39.5" x14ac:dyDescent="0.35">
      <c r="A623" s="86">
        <v>37</v>
      </c>
      <c r="B623" s="87" t="s">
        <v>68</v>
      </c>
      <c r="C623" s="71">
        <f t="shared" si="199"/>
        <v>298.12</v>
      </c>
      <c r="D623" s="71">
        <f t="shared" si="199"/>
        <v>39.567323644568319</v>
      </c>
      <c r="E623" s="71">
        <f t="shared" si="199"/>
        <v>2000</v>
      </c>
      <c r="F623" s="71">
        <f t="shared" si="199"/>
        <v>265.44561682925212</v>
      </c>
      <c r="G623" s="71">
        <f t="shared" si="199"/>
        <v>2000</v>
      </c>
      <c r="H623" s="71">
        <f t="shared" si="199"/>
        <v>65000</v>
      </c>
      <c r="I623" s="71">
        <f t="shared" si="199"/>
        <v>175.23</v>
      </c>
      <c r="J623" s="127">
        <f t="shared" si="197"/>
        <v>0.26958461538461537</v>
      </c>
    </row>
    <row r="624" spans="1:10" ht="26.5" x14ac:dyDescent="0.35">
      <c r="A624" s="88">
        <v>372</v>
      </c>
      <c r="B624" s="89" t="s">
        <v>210</v>
      </c>
      <c r="C624" s="36">
        <f t="shared" si="199"/>
        <v>298.12</v>
      </c>
      <c r="D624" s="36">
        <f t="shared" si="199"/>
        <v>39.567323644568319</v>
      </c>
      <c r="E624" s="36">
        <f t="shared" si="199"/>
        <v>2000</v>
      </c>
      <c r="F624" s="36">
        <f t="shared" si="199"/>
        <v>265.44561682925212</v>
      </c>
      <c r="G624" s="36">
        <f t="shared" si="199"/>
        <v>2000</v>
      </c>
      <c r="H624" s="36">
        <f t="shared" si="199"/>
        <v>65000</v>
      </c>
      <c r="I624" s="36">
        <f t="shared" si="199"/>
        <v>175.23</v>
      </c>
      <c r="J624" s="68">
        <f t="shared" si="197"/>
        <v>0.26958461538461537</v>
      </c>
    </row>
    <row r="625" spans="1:10" ht="26" x14ac:dyDescent="0.35">
      <c r="A625" s="74">
        <v>3722</v>
      </c>
      <c r="B625" s="75" t="s">
        <v>211</v>
      </c>
      <c r="C625" s="38">
        <v>298.12</v>
      </c>
      <c r="D625" s="38">
        <f>C625/7.5345</f>
        <v>39.567323644568319</v>
      </c>
      <c r="E625" s="42">
        <v>2000</v>
      </c>
      <c r="F625" s="38">
        <f>E625/7.5345</f>
        <v>265.44561682925212</v>
      </c>
      <c r="G625" s="38">
        <v>2000</v>
      </c>
      <c r="H625" s="42">
        <v>65000</v>
      </c>
      <c r="I625" s="42">
        <v>175.23</v>
      </c>
      <c r="J625" s="68">
        <f t="shared" si="197"/>
        <v>0.26958461538461537</v>
      </c>
    </row>
    <row r="626" spans="1:10" ht="26.5" x14ac:dyDescent="0.35">
      <c r="A626" s="84">
        <v>4</v>
      </c>
      <c r="B626" s="85" t="s">
        <v>70</v>
      </c>
      <c r="C626" s="67">
        <f t="shared" ref="C626:I628" si="200">C627</f>
        <v>2650.13</v>
      </c>
      <c r="D626" s="67">
        <f t="shared" si="200"/>
        <v>351.73269626385292</v>
      </c>
      <c r="E626" s="67">
        <f t="shared" si="200"/>
        <v>2000</v>
      </c>
      <c r="F626" s="67">
        <f t="shared" si="200"/>
        <v>265.44561682925212</v>
      </c>
      <c r="G626" s="67">
        <f t="shared" si="200"/>
        <v>1000</v>
      </c>
      <c r="H626" s="67">
        <v>55000</v>
      </c>
      <c r="I626" s="67">
        <f t="shared" si="200"/>
        <v>0</v>
      </c>
      <c r="J626" s="120">
        <v>0</v>
      </c>
    </row>
    <row r="627" spans="1:10" ht="26.5" x14ac:dyDescent="0.35">
      <c r="A627" s="86">
        <v>42</v>
      </c>
      <c r="B627" s="87" t="s">
        <v>173</v>
      </c>
      <c r="C627" s="71">
        <f t="shared" si="200"/>
        <v>2650.13</v>
      </c>
      <c r="D627" s="71">
        <f t="shared" si="200"/>
        <v>351.73269626385292</v>
      </c>
      <c r="E627" s="71">
        <f t="shared" si="200"/>
        <v>2000</v>
      </c>
      <c r="F627" s="71">
        <f t="shared" si="200"/>
        <v>265.44561682925212</v>
      </c>
      <c r="G627" s="71">
        <f t="shared" si="200"/>
        <v>1000</v>
      </c>
      <c r="H627" s="71">
        <v>55000</v>
      </c>
      <c r="I627" s="71">
        <f t="shared" si="200"/>
        <v>0</v>
      </c>
      <c r="J627" s="127">
        <v>0</v>
      </c>
    </row>
    <row r="628" spans="1:10" ht="26.5" x14ac:dyDescent="0.35">
      <c r="A628" s="88">
        <v>424</v>
      </c>
      <c r="B628" s="89" t="s">
        <v>206</v>
      </c>
      <c r="C628" s="36">
        <f t="shared" si="200"/>
        <v>2650.13</v>
      </c>
      <c r="D628" s="36">
        <f t="shared" si="200"/>
        <v>351.73269626385292</v>
      </c>
      <c r="E628" s="36">
        <f t="shared" si="200"/>
        <v>2000</v>
      </c>
      <c r="F628" s="36">
        <f t="shared" si="200"/>
        <v>265.44561682925212</v>
      </c>
      <c r="G628" s="36">
        <f t="shared" si="200"/>
        <v>1000</v>
      </c>
      <c r="H628" s="36">
        <v>55000</v>
      </c>
      <c r="I628" s="36">
        <f t="shared" si="200"/>
        <v>0</v>
      </c>
      <c r="J628" s="68">
        <v>0</v>
      </c>
    </row>
    <row r="629" spans="1:10" x14ac:dyDescent="0.35">
      <c r="A629" s="74">
        <v>4241</v>
      </c>
      <c r="B629" s="75" t="s">
        <v>251</v>
      </c>
      <c r="C629" s="38">
        <v>2650.13</v>
      </c>
      <c r="D629" s="38">
        <f>C629/7.5345</f>
        <v>351.73269626385292</v>
      </c>
      <c r="E629" s="42">
        <v>2000</v>
      </c>
      <c r="F629" s="38">
        <f>E629/7.5345</f>
        <v>265.44561682925212</v>
      </c>
      <c r="G629" s="38">
        <v>1000</v>
      </c>
      <c r="H629" s="42">
        <v>55000</v>
      </c>
      <c r="I629" s="42">
        <v>0</v>
      </c>
      <c r="J629" s="68">
        <v>0</v>
      </c>
    </row>
    <row r="630" spans="1:10" ht="26.5" x14ac:dyDescent="0.35">
      <c r="A630" s="160" t="s">
        <v>208</v>
      </c>
      <c r="B630" s="161" t="s">
        <v>209</v>
      </c>
      <c r="C630" s="59">
        <f>C631+C649+C670</f>
        <v>2948.25</v>
      </c>
      <c r="D630" s="59">
        <f>D631+D649+D670</f>
        <v>391.30001990842123</v>
      </c>
      <c r="E630" s="59">
        <f>E631+E649+E670</f>
        <v>69000</v>
      </c>
      <c r="F630" s="59">
        <f>F631+F649+F670</f>
        <v>9157.8737806091976</v>
      </c>
      <c r="G630" s="59">
        <f>G631+G649+G670</f>
        <v>53000</v>
      </c>
      <c r="H630" s="158">
        <v>66.36</v>
      </c>
      <c r="I630" s="158">
        <v>123.89</v>
      </c>
      <c r="J630" s="159">
        <f t="shared" ref="J630:J635" si="201">I630/H630*100</f>
        <v>186.69379144062688</v>
      </c>
    </row>
    <row r="631" spans="1:10" x14ac:dyDescent="0.35">
      <c r="A631" s="112" t="s">
        <v>43</v>
      </c>
      <c r="B631" s="83" t="s">
        <v>291</v>
      </c>
      <c r="C631" s="63">
        <f t="shared" ref="C631:G631" si="202">C632+C636</f>
        <v>2948.25</v>
      </c>
      <c r="D631" s="63">
        <f t="shared" si="202"/>
        <v>391.30001990842123</v>
      </c>
      <c r="E631" s="63">
        <f t="shared" si="202"/>
        <v>4000</v>
      </c>
      <c r="F631" s="63">
        <f t="shared" si="202"/>
        <v>530.89123365850423</v>
      </c>
      <c r="G631" s="63">
        <f t="shared" si="202"/>
        <v>3000</v>
      </c>
      <c r="H631" s="63">
        <v>66.36</v>
      </c>
      <c r="I631" s="63">
        <v>123.89</v>
      </c>
      <c r="J631" s="64">
        <f t="shared" si="201"/>
        <v>186.69379144062688</v>
      </c>
    </row>
    <row r="632" spans="1:10" x14ac:dyDescent="0.35">
      <c r="A632" s="65">
        <v>3</v>
      </c>
      <c r="B632" s="66" t="s">
        <v>107</v>
      </c>
      <c r="C632" s="67">
        <f t="shared" ref="C632:I634" si="203">C633</f>
        <v>298.12</v>
      </c>
      <c r="D632" s="67">
        <f t="shared" si="203"/>
        <v>39.567323644568319</v>
      </c>
      <c r="E632" s="67">
        <f t="shared" si="203"/>
        <v>2000</v>
      </c>
      <c r="F632" s="67">
        <f t="shared" si="203"/>
        <v>265.44561682925212</v>
      </c>
      <c r="G632" s="67">
        <f t="shared" si="203"/>
        <v>2000</v>
      </c>
      <c r="H632" s="67">
        <v>66.36</v>
      </c>
      <c r="I632" s="67">
        <f t="shared" si="203"/>
        <v>123.89</v>
      </c>
      <c r="J632" s="120">
        <f t="shared" si="201"/>
        <v>186.69379144062688</v>
      </c>
    </row>
    <row r="633" spans="1:10" ht="39.5" x14ac:dyDescent="0.35">
      <c r="A633" s="86">
        <v>37</v>
      </c>
      <c r="B633" s="87" t="s">
        <v>68</v>
      </c>
      <c r="C633" s="71">
        <f t="shared" si="203"/>
        <v>298.12</v>
      </c>
      <c r="D633" s="71">
        <f t="shared" si="203"/>
        <v>39.567323644568319</v>
      </c>
      <c r="E633" s="71">
        <f t="shared" si="203"/>
        <v>2000</v>
      </c>
      <c r="F633" s="71">
        <f t="shared" si="203"/>
        <v>265.44561682925212</v>
      </c>
      <c r="G633" s="71">
        <f t="shared" si="203"/>
        <v>2000</v>
      </c>
      <c r="H633" s="71">
        <v>66.36</v>
      </c>
      <c r="I633" s="71">
        <f t="shared" si="203"/>
        <v>123.89</v>
      </c>
      <c r="J633" s="127">
        <f t="shared" si="201"/>
        <v>186.69379144062688</v>
      </c>
    </row>
    <row r="634" spans="1:10" ht="26.5" x14ac:dyDescent="0.35">
      <c r="A634" s="88">
        <v>372</v>
      </c>
      <c r="B634" s="89" t="s">
        <v>210</v>
      </c>
      <c r="C634" s="36">
        <f t="shared" si="203"/>
        <v>298.12</v>
      </c>
      <c r="D634" s="36">
        <f t="shared" si="203"/>
        <v>39.567323644568319</v>
      </c>
      <c r="E634" s="36">
        <f t="shared" si="203"/>
        <v>2000</v>
      </c>
      <c r="F634" s="36">
        <f t="shared" si="203"/>
        <v>265.44561682925212</v>
      </c>
      <c r="G634" s="36">
        <f t="shared" si="203"/>
        <v>2000</v>
      </c>
      <c r="H634" s="36">
        <v>66.36</v>
      </c>
      <c r="I634" s="36">
        <f t="shared" si="203"/>
        <v>123.89</v>
      </c>
      <c r="J634" s="68">
        <f t="shared" si="201"/>
        <v>186.69379144062688</v>
      </c>
    </row>
    <row r="635" spans="1:10" ht="26" x14ac:dyDescent="0.35">
      <c r="A635" s="74">
        <v>3722</v>
      </c>
      <c r="B635" s="75" t="s">
        <v>211</v>
      </c>
      <c r="C635" s="38">
        <v>298.12</v>
      </c>
      <c r="D635" s="38">
        <f>C635/7.5345</f>
        <v>39.567323644568319</v>
      </c>
      <c r="E635" s="42">
        <v>2000</v>
      </c>
      <c r="F635" s="38">
        <f>E635/7.5345</f>
        <v>265.44561682925212</v>
      </c>
      <c r="G635" s="38">
        <v>2000</v>
      </c>
      <c r="H635" s="42">
        <v>66.36</v>
      </c>
      <c r="I635" s="42">
        <v>123.89</v>
      </c>
      <c r="J635" s="68">
        <f t="shared" si="201"/>
        <v>186.69379144062688</v>
      </c>
    </row>
    <row r="636" spans="1:10" ht="26.5" x14ac:dyDescent="0.35">
      <c r="A636" s="84">
        <v>4</v>
      </c>
      <c r="B636" s="85" t="s">
        <v>70</v>
      </c>
      <c r="C636" s="67">
        <f t="shared" ref="C636:I638" si="204">C637</f>
        <v>2650.13</v>
      </c>
      <c r="D636" s="67">
        <f t="shared" si="204"/>
        <v>351.73269626385292</v>
      </c>
      <c r="E636" s="67">
        <f t="shared" si="204"/>
        <v>2000</v>
      </c>
      <c r="F636" s="67">
        <f t="shared" si="204"/>
        <v>265.44561682925212</v>
      </c>
      <c r="G636" s="67">
        <f t="shared" si="204"/>
        <v>1000</v>
      </c>
      <c r="H636" s="67">
        <v>0</v>
      </c>
      <c r="I636" s="67">
        <f t="shared" si="204"/>
        <v>0</v>
      </c>
      <c r="J636" s="120">
        <v>0</v>
      </c>
    </row>
    <row r="637" spans="1:10" ht="26.5" x14ac:dyDescent="0.35">
      <c r="A637" s="86">
        <v>42</v>
      </c>
      <c r="B637" s="87" t="s">
        <v>173</v>
      </c>
      <c r="C637" s="71">
        <f t="shared" si="204"/>
        <v>2650.13</v>
      </c>
      <c r="D637" s="71">
        <f t="shared" si="204"/>
        <v>351.73269626385292</v>
      </c>
      <c r="E637" s="71">
        <f t="shared" si="204"/>
        <v>2000</v>
      </c>
      <c r="F637" s="71">
        <f t="shared" si="204"/>
        <v>265.44561682925212</v>
      </c>
      <c r="G637" s="71">
        <f t="shared" si="204"/>
        <v>1000</v>
      </c>
      <c r="H637" s="71">
        <v>0</v>
      </c>
      <c r="I637" s="71">
        <f t="shared" si="204"/>
        <v>0</v>
      </c>
      <c r="J637" s="127">
        <v>0</v>
      </c>
    </row>
    <row r="638" spans="1:10" ht="26.5" x14ac:dyDescent="0.35">
      <c r="A638" s="88">
        <v>424</v>
      </c>
      <c r="B638" s="89" t="s">
        <v>206</v>
      </c>
      <c r="C638" s="36">
        <f t="shared" si="204"/>
        <v>2650.13</v>
      </c>
      <c r="D638" s="36">
        <f t="shared" si="204"/>
        <v>351.73269626385292</v>
      </c>
      <c r="E638" s="36">
        <f t="shared" si="204"/>
        <v>2000</v>
      </c>
      <c r="F638" s="36">
        <f t="shared" si="204"/>
        <v>265.44561682925212</v>
      </c>
      <c r="G638" s="36">
        <f t="shared" si="204"/>
        <v>1000</v>
      </c>
      <c r="H638" s="36">
        <v>0</v>
      </c>
      <c r="I638" s="36">
        <f t="shared" si="204"/>
        <v>0</v>
      </c>
      <c r="J638" s="68">
        <v>0</v>
      </c>
    </row>
    <row r="639" spans="1:10" x14ac:dyDescent="0.35">
      <c r="A639" s="74">
        <v>4241</v>
      </c>
      <c r="B639" s="75" t="s">
        <v>212</v>
      </c>
      <c r="C639" s="38">
        <v>2650.13</v>
      </c>
      <c r="D639" s="38">
        <f>C639/7.5345</f>
        <v>351.73269626385292</v>
      </c>
      <c r="E639" s="42">
        <v>2000</v>
      </c>
      <c r="F639" s="38">
        <f>E639/7.5345</f>
        <v>265.44561682925212</v>
      </c>
      <c r="G639" s="38">
        <v>1000</v>
      </c>
      <c r="H639" s="42">
        <v>0</v>
      </c>
      <c r="I639" s="42">
        <v>0</v>
      </c>
      <c r="J639" s="68">
        <v>0</v>
      </c>
    </row>
    <row r="640" spans="1:10" x14ac:dyDescent="0.35">
      <c r="A640" s="176" t="s">
        <v>38</v>
      </c>
      <c r="B640" s="175" t="s">
        <v>39</v>
      </c>
      <c r="C640" s="38"/>
      <c r="D640" s="38"/>
      <c r="E640" s="38"/>
      <c r="F640" s="38"/>
      <c r="G640" s="38"/>
      <c r="H640" s="181">
        <v>0</v>
      </c>
      <c r="I640" s="181">
        <v>0</v>
      </c>
      <c r="J640" s="125">
        <v>0</v>
      </c>
    </row>
    <row r="641" spans="1:10" x14ac:dyDescent="0.35">
      <c r="A641" s="166">
        <v>3</v>
      </c>
      <c r="B641" s="180" t="s">
        <v>107</v>
      </c>
      <c r="C641" s="38"/>
      <c r="D641" s="38"/>
      <c r="E641" s="38"/>
      <c r="F641" s="38"/>
      <c r="G641" s="38"/>
      <c r="H641" s="36">
        <v>0</v>
      </c>
      <c r="I641" s="38">
        <v>0</v>
      </c>
      <c r="J641" s="68">
        <v>0</v>
      </c>
    </row>
    <row r="642" spans="1:10" ht="26" x14ac:dyDescent="0.35">
      <c r="A642" s="166">
        <v>37</v>
      </c>
      <c r="B642" s="152" t="s">
        <v>68</v>
      </c>
      <c r="C642" s="38"/>
      <c r="D642" s="38"/>
      <c r="E642" s="38"/>
      <c r="F642" s="38"/>
      <c r="G642" s="38"/>
      <c r="H642" s="38">
        <v>0</v>
      </c>
      <c r="I642" s="38">
        <v>0</v>
      </c>
      <c r="J642" s="68">
        <v>0</v>
      </c>
    </row>
    <row r="643" spans="1:10" ht="26" x14ac:dyDescent="0.35">
      <c r="A643" s="74">
        <v>372</v>
      </c>
      <c r="B643" s="152" t="s">
        <v>210</v>
      </c>
      <c r="C643" s="38"/>
      <c r="D643" s="38"/>
      <c r="E643" s="38"/>
      <c r="F643" s="38"/>
      <c r="G643" s="38"/>
      <c r="H643" s="38">
        <v>0</v>
      </c>
      <c r="I643" s="38">
        <v>0</v>
      </c>
      <c r="J643" s="68">
        <v>0</v>
      </c>
    </row>
    <row r="644" spans="1:10" ht="26" x14ac:dyDescent="0.35">
      <c r="A644" s="74">
        <v>3722</v>
      </c>
      <c r="B644" s="152" t="s">
        <v>211</v>
      </c>
      <c r="C644" s="38"/>
      <c r="D644" s="38"/>
      <c r="E644" s="38"/>
      <c r="F644" s="38"/>
      <c r="G644" s="38"/>
      <c r="H644" s="38">
        <v>0</v>
      </c>
      <c r="I644" s="38">
        <v>0</v>
      </c>
      <c r="J644" s="68">
        <v>0</v>
      </c>
    </row>
    <row r="645" spans="1:10" ht="26" x14ac:dyDescent="0.35">
      <c r="A645" s="179">
        <v>4</v>
      </c>
      <c r="B645" s="177" t="s">
        <v>70</v>
      </c>
      <c r="C645" s="38"/>
      <c r="D645" s="38"/>
      <c r="E645" s="38"/>
      <c r="F645" s="38"/>
      <c r="G645" s="38"/>
      <c r="H645" s="182">
        <v>0</v>
      </c>
      <c r="I645" s="178">
        <v>0</v>
      </c>
      <c r="J645" s="127">
        <v>0</v>
      </c>
    </row>
    <row r="646" spans="1:10" ht="26" x14ac:dyDescent="0.35">
      <c r="A646" s="88">
        <v>42</v>
      </c>
      <c r="B646" s="152" t="s">
        <v>173</v>
      </c>
      <c r="C646" s="38"/>
      <c r="D646" s="38"/>
      <c r="E646" s="38"/>
      <c r="F646" s="38"/>
      <c r="G646" s="38"/>
      <c r="H646" s="38">
        <v>0</v>
      </c>
      <c r="I646" s="38">
        <v>0</v>
      </c>
      <c r="J646" s="68">
        <v>0</v>
      </c>
    </row>
    <row r="647" spans="1:10" ht="26" x14ac:dyDescent="0.35">
      <c r="A647" s="74">
        <v>424</v>
      </c>
      <c r="B647" s="152" t="s">
        <v>206</v>
      </c>
      <c r="C647" s="38"/>
      <c r="D647" s="38"/>
      <c r="E647" s="38"/>
      <c r="F647" s="38"/>
      <c r="G647" s="38"/>
      <c r="H647" s="38">
        <v>0</v>
      </c>
      <c r="I647" s="38">
        <v>0</v>
      </c>
      <c r="J647" s="68">
        <v>0</v>
      </c>
    </row>
    <row r="648" spans="1:10" x14ac:dyDescent="0.35">
      <c r="A648" s="74">
        <v>4241</v>
      </c>
      <c r="B648" s="152" t="s">
        <v>212</v>
      </c>
      <c r="C648" s="38"/>
      <c r="D648" s="38"/>
      <c r="E648" s="38"/>
      <c r="F648" s="38"/>
      <c r="G648" s="38"/>
      <c r="H648" s="38">
        <v>0</v>
      </c>
      <c r="I648" s="38">
        <v>0</v>
      </c>
      <c r="J648" s="68">
        <v>0</v>
      </c>
    </row>
    <row r="649" spans="1:10" ht="15" customHeight="1" x14ac:dyDescent="0.35">
      <c r="A649" s="160" t="s">
        <v>213</v>
      </c>
      <c r="B649" s="161" t="s">
        <v>214</v>
      </c>
      <c r="C649" s="59">
        <f t="shared" ref="C649:I649" si="205">C650</f>
        <v>0</v>
      </c>
      <c r="D649" s="59">
        <f t="shared" si="205"/>
        <v>0</v>
      </c>
      <c r="E649" s="59">
        <f t="shared" si="205"/>
        <v>65000</v>
      </c>
      <c r="F649" s="59">
        <f t="shared" si="205"/>
        <v>8626.9825469506941</v>
      </c>
      <c r="G649" s="59">
        <f t="shared" si="205"/>
        <v>50000</v>
      </c>
      <c r="H649" s="158">
        <f t="shared" si="205"/>
        <v>0</v>
      </c>
      <c r="I649" s="158">
        <f t="shared" si="205"/>
        <v>0</v>
      </c>
      <c r="J649" s="159">
        <v>0</v>
      </c>
    </row>
    <row r="650" spans="1:10" x14ac:dyDescent="0.35">
      <c r="A650" s="101" t="s">
        <v>38</v>
      </c>
      <c r="B650" s="102" t="s">
        <v>39</v>
      </c>
      <c r="C650" s="63">
        <f t="shared" ref="C650:I650" si="206">C651+C658</f>
        <v>0</v>
      </c>
      <c r="D650" s="63">
        <f t="shared" si="206"/>
        <v>0</v>
      </c>
      <c r="E650" s="63">
        <f t="shared" si="206"/>
        <v>65000</v>
      </c>
      <c r="F650" s="63">
        <f t="shared" si="206"/>
        <v>8626.9825469506941</v>
      </c>
      <c r="G650" s="63">
        <f t="shared" si="206"/>
        <v>50000</v>
      </c>
      <c r="H650" s="63">
        <f t="shared" si="206"/>
        <v>0</v>
      </c>
      <c r="I650" s="63">
        <f t="shared" si="206"/>
        <v>0</v>
      </c>
      <c r="J650" s="64">
        <v>0</v>
      </c>
    </row>
    <row r="651" spans="1:10" x14ac:dyDescent="0.35">
      <c r="A651" s="84">
        <v>3</v>
      </c>
      <c r="B651" s="85" t="s">
        <v>107</v>
      </c>
      <c r="C651" s="67">
        <f t="shared" ref="C651:I651" si="207">C652</f>
        <v>0</v>
      </c>
      <c r="D651" s="67">
        <f t="shared" si="207"/>
        <v>0</v>
      </c>
      <c r="E651" s="67">
        <f t="shared" si="207"/>
        <v>25000</v>
      </c>
      <c r="F651" s="67">
        <f t="shared" si="207"/>
        <v>3318.0702103656513</v>
      </c>
      <c r="G651" s="67">
        <f t="shared" si="207"/>
        <v>20000</v>
      </c>
      <c r="H651" s="67">
        <f t="shared" si="207"/>
        <v>0</v>
      </c>
      <c r="I651" s="67">
        <f t="shared" si="207"/>
        <v>0</v>
      </c>
      <c r="J651" s="120">
        <v>0</v>
      </c>
    </row>
    <row r="652" spans="1:10" x14ac:dyDescent="0.35">
      <c r="A652" s="86">
        <v>32</v>
      </c>
      <c r="B652" s="87" t="s">
        <v>65</v>
      </c>
      <c r="C652" s="71">
        <f t="shared" ref="C652:I652" si="208">C653+C656</f>
        <v>0</v>
      </c>
      <c r="D652" s="71">
        <f t="shared" si="208"/>
        <v>0</v>
      </c>
      <c r="E652" s="71">
        <f t="shared" si="208"/>
        <v>25000</v>
      </c>
      <c r="F652" s="71">
        <f t="shared" si="208"/>
        <v>3318.0702103656513</v>
      </c>
      <c r="G652" s="71">
        <f t="shared" si="208"/>
        <v>20000</v>
      </c>
      <c r="H652" s="71">
        <f t="shared" si="208"/>
        <v>0</v>
      </c>
      <c r="I652" s="71">
        <f t="shared" si="208"/>
        <v>0</v>
      </c>
      <c r="J652" s="127">
        <v>0</v>
      </c>
    </row>
    <row r="653" spans="1:10" x14ac:dyDescent="0.35">
      <c r="A653" s="72">
        <v>322</v>
      </c>
      <c r="B653" s="73" t="s">
        <v>108</v>
      </c>
      <c r="C653" s="36">
        <f t="shared" ref="C653:I653" si="209">SUM(C654:C655)</f>
        <v>0</v>
      </c>
      <c r="D653" s="36">
        <f t="shared" si="209"/>
        <v>0</v>
      </c>
      <c r="E653" s="36">
        <f t="shared" si="209"/>
        <v>25000</v>
      </c>
      <c r="F653" s="36">
        <f t="shared" si="209"/>
        <v>3318.0702103656513</v>
      </c>
      <c r="G653" s="36">
        <f t="shared" si="209"/>
        <v>20000</v>
      </c>
      <c r="H653" s="36">
        <f t="shared" si="209"/>
        <v>0</v>
      </c>
      <c r="I653" s="36">
        <f t="shared" si="209"/>
        <v>0</v>
      </c>
      <c r="J653" s="68">
        <v>0</v>
      </c>
    </row>
    <row r="654" spans="1:10" x14ac:dyDescent="0.35">
      <c r="A654" s="74">
        <v>3221</v>
      </c>
      <c r="B654" s="75" t="s">
        <v>126</v>
      </c>
      <c r="C654" s="38">
        <v>0</v>
      </c>
      <c r="D654" s="38">
        <f>C654/7.5345</f>
        <v>0</v>
      </c>
      <c r="E654" s="42">
        <v>5000</v>
      </c>
      <c r="F654" s="38">
        <f>E654/7.5345</f>
        <v>663.61404207313024</v>
      </c>
      <c r="G654" s="38">
        <v>5000</v>
      </c>
      <c r="H654" s="42">
        <v>0</v>
      </c>
      <c r="I654" s="42">
        <v>0</v>
      </c>
      <c r="J654" s="68">
        <v>0</v>
      </c>
    </row>
    <row r="655" spans="1:10" x14ac:dyDescent="0.35">
      <c r="A655" s="74">
        <v>3225</v>
      </c>
      <c r="B655" s="75" t="s">
        <v>128</v>
      </c>
      <c r="C655" s="38">
        <v>0</v>
      </c>
      <c r="D655" s="38">
        <f>C655/7.5345</f>
        <v>0</v>
      </c>
      <c r="E655" s="42">
        <v>20000</v>
      </c>
      <c r="F655" s="38">
        <f>E655/7.5345</f>
        <v>2654.4561682925209</v>
      </c>
      <c r="G655" s="38">
        <v>15000</v>
      </c>
      <c r="H655" s="42">
        <v>0</v>
      </c>
      <c r="I655" s="42">
        <v>0</v>
      </c>
      <c r="J655" s="68">
        <v>0</v>
      </c>
    </row>
    <row r="656" spans="1:10" x14ac:dyDescent="0.35">
      <c r="A656" s="88">
        <v>323</v>
      </c>
      <c r="B656" s="89" t="s">
        <v>130</v>
      </c>
      <c r="C656" s="36">
        <f t="shared" ref="C656:I656" si="210">C657</f>
        <v>0</v>
      </c>
      <c r="D656" s="36">
        <f t="shared" si="210"/>
        <v>0</v>
      </c>
      <c r="E656" s="36">
        <f t="shared" si="210"/>
        <v>0</v>
      </c>
      <c r="F656" s="36">
        <f t="shared" si="210"/>
        <v>0</v>
      </c>
      <c r="G656" s="36">
        <f t="shared" si="210"/>
        <v>0</v>
      </c>
      <c r="H656" s="36">
        <f t="shared" si="210"/>
        <v>0</v>
      </c>
      <c r="I656" s="36">
        <f t="shared" si="210"/>
        <v>0</v>
      </c>
      <c r="J656" s="68">
        <v>0</v>
      </c>
    </row>
    <row r="657" spans="1:10" x14ac:dyDescent="0.35">
      <c r="A657" s="74">
        <v>3235</v>
      </c>
      <c r="B657" s="75" t="s">
        <v>134</v>
      </c>
      <c r="C657" s="38">
        <v>0</v>
      </c>
      <c r="D657" s="38">
        <f>C657/7.5345</f>
        <v>0</v>
      </c>
      <c r="E657" s="42">
        <v>0</v>
      </c>
      <c r="F657" s="38">
        <f>E657/7.5345</f>
        <v>0</v>
      </c>
      <c r="G657" s="38">
        <v>0</v>
      </c>
      <c r="H657" s="42">
        <f>G657/7.5345</f>
        <v>0</v>
      </c>
      <c r="I657" s="42">
        <v>0</v>
      </c>
      <c r="J657" s="68">
        <v>0</v>
      </c>
    </row>
    <row r="658" spans="1:10" ht="26.5" x14ac:dyDescent="0.35">
      <c r="A658" s="84">
        <v>4</v>
      </c>
      <c r="B658" s="85" t="s">
        <v>70</v>
      </c>
      <c r="C658" s="67">
        <f t="shared" ref="C658:I659" si="211">C659</f>
        <v>0</v>
      </c>
      <c r="D658" s="67">
        <f t="shared" si="211"/>
        <v>0</v>
      </c>
      <c r="E658" s="67">
        <f t="shared" si="211"/>
        <v>40000</v>
      </c>
      <c r="F658" s="67">
        <f t="shared" si="211"/>
        <v>5308.9123365850419</v>
      </c>
      <c r="G658" s="67">
        <f t="shared" si="211"/>
        <v>30000</v>
      </c>
      <c r="H658" s="67">
        <v>0</v>
      </c>
      <c r="I658" s="67">
        <f t="shared" si="211"/>
        <v>0</v>
      </c>
      <c r="J658" s="120">
        <v>0</v>
      </c>
    </row>
    <row r="659" spans="1:10" ht="26.5" x14ac:dyDescent="0.35">
      <c r="A659" s="86">
        <v>42</v>
      </c>
      <c r="B659" s="87" t="s">
        <v>173</v>
      </c>
      <c r="C659" s="71">
        <f t="shared" si="211"/>
        <v>0</v>
      </c>
      <c r="D659" s="71">
        <f t="shared" si="211"/>
        <v>0</v>
      </c>
      <c r="E659" s="71">
        <f t="shared" si="211"/>
        <v>40000</v>
      </c>
      <c r="F659" s="71">
        <f t="shared" si="211"/>
        <v>5308.9123365850419</v>
      </c>
      <c r="G659" s="71">
        <f t="shared" si="211"/>
        <v>30000</v>
      </c>
      <c r="H659" s="71">
        <v>0</v>
      </c>
      <c r="I659" s="71">
        <f t="shared" si="211"/>
        <v>0</v>
      </c>
      <c r="J659" s="127">
        <v>0</v>
      </c>
    </row>
    <row r="660" spans="1:10" x14ac:dyDescent="0.35">
      <c r="A660" s="88">
        <v>422</v>
      </c>
      <c r="B660" s="89" t="s">
        <v>174</v>
      </c>
      <c r="C660" s="36">
        <f t="shared" ref="C660:I660" si="212">SUM(C661:C662)</f>
        <v>0</v>
      </c>
      <c r="D660" s="36">
        <f t="shared" si="212"/>
        <v>0</v>
      </c>
      <c r="E660" s="36">
        <f t="shared" si="212"/>
        <v>40000</v>
      </c>
      <c r="F660" s="36">
        <f t="shared" si="212"/>
        <v>5308.9123365850419</v>
      </c>
      <c r="G660" s="36">
        <f t="shared" si="212"/>
        <v>30000</v>
      </c>
      <c r="H660" s="36">
        <v>0</v>
      </c>
      <c r="I660" s="36">
        <f t="shared" si="212"/>
        <v>0</v>
      </c>
      <c r="J660" s="68">
        <v>0</v>
      </c>
    </row>
    <row r="661" spans="1:10" x14ac:dyDescent="0.35">
      <c r="A661" s="74">
        <v>4221</v>
      </c>
      <c r="B661" s="75" t="s">
        <v>175</v>
      </c>
      <c r="C661" s="38">
        <v>0</v>
      </c>
      <c r="D661" s="38">
        <f>C661/7.5345</f>
        <v>0</v>
      </c>
      <c r="E661" s="42">
        <v>25000</v>
      </c>
      <c r="F661" s="38">
        <f>E661/7.5345</f>
        <v>3318.0702103656513</v>
      </c>
      <c r="G661" s="38">
        <v>20000</v>
      </c>
      <c r="H661" s="42">
        <v>0</v>
      </c>
      <c r="I661" s="42">
        <v>0</v>
      </c>
      <c r="J661" s="68">
        <v>0</v>
      </c>
    </row>
    <row r="662" spans="1:10" x14ac:dyDescent="0.35">
      <c r="A662" s="74">
        <v>4226</v>
      </c>
      <c r="B662" s="75" t="s">
        <v>204</v>
      </c>
      <c r="C662" s="38">
        <v>0</v>
      </c>
      <c r="D662" s="38">
        <f>C662/7.5345</f>
        <v>0</v>
      </c>
      <c r="E662" s="42">
        <v>15000</v>
      </c>
      <c r="F662" s="38">
        <f>E662/7.5345</f>
        <v>1990.8421262193906</v>
      </c>
      <c r="G662" s="38">
        <v>10000</v>
      </c>
      <c r="H662" s="42">
        <v>0</v>
      </c>
      <c r="I662" s="42">
        <v>0</v>
      </c>
      <c r="J662" s="68">
        <v>0</v>
      </c>
    </row>
    <row r="663" spans="1:10" ht="39.5" x14ac:dyDescent="0.35">
      <c r="A663" s="274" t="s">
        <v>215</v>
      </c>
      <c r="B663" s="192" t="s">
        <v>216</v>
      </c>
      <c r="C663" s="122"/>
      <c r="D663" s="122"/>
      <c r="E663" s="123"/>
      <c r="F663" s="122"/>
      <c r="G663" s="122"/>
      <c r="H663" s="193">
        <f t="shared" ref="H663:I667" si="213">H664</f>
        <v>1356.27</v>
      </c>
      <c r="I663" s="193">
        <f t="shared" si="213"/>
        <v>1420.86</v>
      </c>
      <c r="J663" s="169">
        <v>0</v>
      </c>
    </row>
    <row r="664" spans="1:10" x14ac:dyDescent="0.35">
      <c r="A664" s="101" t="s">
        <v>283</v>
      </c>
      <c r="B664" s="102" t="s">
        <v>39</v>
      </c>
      <c r="C664" s="38"/>
      <c r="D664" s="38"/>
      <c r="E664" s="42"/>
      <c r="F664" s="38"/>
      <c r="G664" s="38"/>
      <c r="H664" s="124">
        <f t="shared" si="213"/>
        <v>1356.27</v>
      </c>
      <c r="I664" s="124">
        <f t="shared" si="213"/>
        <v>1420.86</v>
      </c>
      <c r="J664" s="125">
        <v>0</v>
      </c>
    </row>
    <row r="665" spans="1:10" x14ac:dyDescent="0.35">
      <c r="A665" s="65">
        <v>3</v>
      </c>
      <c r="B665" s="66" t="s">
        <v>107</v>
      </c>
      <c r="C665" s="38"/>
      <c r="D665" s="38"/>
      <c r="E665" s="42"/>
      <c r="F665" s="38"/>
      <c r="G665" s="38"/>
      <c r="H665" s="121">
        <f t="shared" si="213"/>
        <v>1356.27</v>
      </c>
      <c r="I665" s="121">
        <f t="shared" si="213"/>
        <v>1420.86</v>
      </c>
      <c r="J665" s="120">
        <v>0</v>
      </c>
    </row>
    <row r="666" spans="1:10" x14ac:dyDescent="0.35">
      <c r="A666" s="86">
        <v>38</v>
      </c>
      <c r="B666" s="87" t="s">
        <v>217</v>
      </c>
      <c r="C666" s="38"/>
      <c r="D666" s="38"/>
      <c r="E666" s="42"/>
      <c r="F666" s="38"/>
      <c r="G666" s="38"/>
      <c r="H666" s="126">
        <f t="shared" si="213"/>
        <v>1356.27</v>
      </c>
      <c r="I666" s="126">
        <f t="shared" si="213"/>
        <v>1420.86</v>
      </c>
      <c r="J666" s="127">
        <v>0</v>
      </c>
    </row>
    <row r="667" spans="1:10" x14ac:dyDescent="0.35">
      <c r="A667" s="88">
        <v>381</v>
      </c>
      <c r="B667" s="89" t="s">
        <v>218</v>
      </c>
      <c r="C667" s="38"/>
      <c r="D667" s="38"/>
      <c r="E667" s="42"/>
      <c r="F667" s="38"/>
      <c r="G667" s="38"/>
      <c r="H667" s="107">
        <f t="shared" si="213"/>
        <v>1356.27</v>
      </c>
      <c r="I667" s="107">
        <f t="shared" si="213"/>
        <v>1420.86</v>
      </c>
      <c r="J667" s="68">
        <v>0</v>
      </c>
    </row>
    <row r="668" spans="1:10" x14ac:dyDescent="0.35">
      <c r="A668" s="74">
        <v>3812</v>
      </c>
      <c r="B668" s="75" t="s">
        <v>219</v>
      </c>
      <c r="C668" s="38"/>
      <c r="D668" s="38"/>
      <c r="E668" s="42"/>
      <c r="F668" s="38"/>
      <c r="G668" s="38"/>
      <c r="H668" s="42">
        <v>1356.27</v>
      </c>
      <c r="I668" s="42">
        <v>1420.86</v>
      </c>
      <c r="J668" s="68">
        <v>0</v>
      </c>
    </row>
  </sheetData>
  <mergeCells count="2">
    <mergeCell ref="A1:J1"/>
    <mergeCell ref="A3:J3"/>
  </mergeCells>
  <pageMargins left="0.7" right="0.7" top="0.75" bottom="0.75" header="0.51180555555555496" footer="0.51180555555555496"/>
  <pageSetup paperSize="9" scale="67" firstPageNumber="0" fitToHeight="0" orientation="portrait" r:id="rId1"/>
  <ignoredErrors>
    <ignoredError sqref="A208" twoDigitTextYear="1"/>
    <ignoredError sqref="J208:J209 J214:J219" evalError="1"/>
    <ignoredError sqref="I331 I339 I40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dc:description/>
  <cp:lastModifiedBy>Korisnik</cp:lastModifiedBy>
  <cp:revision>1</cp:revision>
  <cp:lastPrinted>2026-07-16T09:51:17Z</cp:lastPrinted>
  <dcterms:created xsi:type="dcterms:W3CDTF">2022-08-12T12:51:27Z</dcterms:created>
  <dcterms:modified xsi:type="dcterms:W3CDTF">2026-07-28T07:40:00Z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