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 tabRatio="500" firstSheet="2" activeTab="4"/>
  </bookViews>
  <sheets>
    <sheet name="SAŽETAK" sheetId="1" r:id="rId1"/>
    <sheet name=" Račun prihoda i rashoda" sheetId="2" r:id="rId2"/>
    <sheet name="Rashodi prema funkcijskoj kl" sheetId="3" r:id="rId3"/>
    <sheet name="Račun financiranja" sheetId="4" r:id="rId4"/>
    <sheet name="POSEBNI DIO" sheetId="5" r:id="rId5"/>
    <sheet name="List2" sheetId="6" r:id="rId6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2" l="1"/>
  <c r="G25" i="2"/>
  <c r="J25" i="2"/>
  <c r="K25" i="2"/>
  <c r="K59" i="2" l="1"/>
  <c r="J267" i="5" l="1"/>
  <c r="J265" i="5"/>
  <c r="I642" i="5" l="1"/>
  <c r="I641" i="5" s="1"/>
  <c r="H644" i="5"/>
  <c r="H643" i="5" s="1"/>
  <c r="H642" i="5" s="1"/>
  <c r="H641" i="5" s="1"/>
  <c r="H640" i="5" s="1"/>
  <c r="J639" i="5"/>
  <c r="F639" i="5"/>
  <c r="F638" i="5" s="1"/>
  <c r="G638" i="5"/>
  <c r="E638" i="5"/>
  <c r="D638" i="5"/>
  <c r="C638" i="5"/>
  <c r="F637" i="5"/>
  <c r="D637" i="5"/>
  <c r="F636" i="5"/>
  <c r="D636" i="5"/>
  <c r="G635" i="5"/>
  <c r="E635" i="5"/>
  <c r="C635" i="5"/>
  <c r="F634" i="5"/>
  <c r="D634" i="5"/>
  <c r="F633" i="5"/>
  <c r="D633" i="5"/>
  <c r="F632" i="5"/>
  <c r="D632" i="5"/>
  <c r="I631" i="5"/>
  <c r="G631" i="5"/>
  <c r="E631" i="5"/>
  <c r="C631" i="5"/>
  <c r="F630" i="5"/>
  <c r="D630" i="5"/>
  <c r="F629" i="5"/>
  <c r="D629" i="5"/>
  <c r="D628" i="5" s="1"/>
  <c r="I628" i="5"/>
  <c r="G628" i="5"/>
  <c r="E628" i="5"/>
  <c r="C628" i="5"/>
  <c r="H625" i="5"/>
  <c r="H623" i="5"/>
  <c r="F618" i="5"/>
  <c r="D618" i="5"/>
  <c r="F617" i="5"/>
  <c r="D617" i="5"/>
  <c r="I616" i="5"/>
  <c r="I615" i="5" s="1"/>
  <c r="I614" i="5" s="1"/>
  <c r="G616" i="5"/>
  <c r="G615" i="5" s="1"/>
  <c r="G614" i="5" s="1"/>
  <c r="E616" i="5"/>
  <c r="E615" i="5" s="1"/>
  <c r="E614" i="5" s="1"/>
  <c r="C616" i="5"/>
  <c r="C615" i="5" s="1"/>
  <c r="C614" i="5" s="1"/>
  <c r="H613" i="5"/>
  <c r="H612" i="5" s="1"/>
  <c r="F613" i="5"/>
  <c r="F612" i="5" s="1"/>
  <c r="D613" i="5"/>
  <c r="D612" i="5" s="1"/>
  <c r="I612" i="5"/>
  <c r="G612" i="5"/>
  <c r="E612" i="5"/>
  <c r="C612" i="5"/>
  <c r="F611" i="5"/>
  <c r="D611" i="5"/>
  <c r="F610" i="5"/>
  <c r="D610" i="5"/>
  <c r="I609" i="5"/>
  <c r="G609" i="5"/>
  <c r="E609" i="5"/>
  <c r="C609" i="5"/>
  <c r="F604" i="5"/>
  <c r="F603" i="5" s="1"/>
  <c r="F602" i="5" s="1"/>
  <c r="F601" i="5" s="1"/>
  <c r="D604" i="5"/>
  <c r="D603" i="5" s="1"/>
  <c r="D602" i="5" s="1"/>
  <c r="D601" i="5" s="1"/>
  <c r="I603" i="5"/>
  <c r="G603" i="5"/>
  <c r="G602" i="5" s="1"/>
  <c r="G601" i="5" s="1"/>
  <c r="E603" i="5"/>
  <c r="E602" i="5" s="1"/>
  <c r="E601" i="5" s="1"/>
  <c r="C603" i="5"/>
  <c r="C602" i="5" s="1"/>
  <c r="C601" i="5" s="1"/>
  <c r="F600" i="5"/>
  <c r="F599" i="5" s="1"/>
  <c r="F598" i="5" s="1"/>
  <c r="F597" i="5" s="1"/>
  <c r="F596" i="5" s="1"/>
  <c r="D600" i="5"/>
  <c r="D599" i="5" s="1"/>
  <c r="D598" i="5" s="1"/>
  <c r="D597" i="5" s="1"/>
  <c r="I599" i="5"/>
  <c r="G599" i="5"/>
  <c r="G598" i="5" s="1"/>
  <c r="G597" i="5" s="1"/>
  <c r="E599" i="5"/>
  <c r="E598" i="5" s="1"/>
  <c r="E597" i="5" s="1"/>
  <c r="C599" i="5"/>
  <c r="C598" i="5" s="1"/>
  <c r="C597" i="5" s="1"/>
  <c r="J595" i="5"/>
  <c r="F595" i="5"/>
  <c r="F589" i="5" s="1"/>
  <c r="F587" i="5" s="1"/>
  <c r="F586" i="5" s="1"/>
  <c r="D595" i="5"/>
  <c r="D589" i="5" s="1"/>
  <c r="D587" i="5" s="1"/>
  <c r="D586" i="5" s="1"/>
  <c r="I589" i="5"/>
  <c r="G589" i="5"/>
  <c r="G587" i="5" s="1"/>
  <c r="G586" i="5" s="1"/>
  <c r="E589" i="5"/>
  <c r="E587" i="5" s="1"/>
  <c r="E586" i="5" s="1"/>
  <c r="C589" i="5"/>
  <c r="C587" i="5" s="1"/>
  <c r="C586" i="5" s="1"/>
  <c r="H587" i="5"/>
  <c r="J585" i="5"/>
  <c r="F585" i="5"/>
  <c r="F584" i="5" s="1"/>
  <c r="F583" i="5" s="1"/>
  <c r="F582" i="5" s="1"/>
  <c r="D585" i="5"/>
  <c r="D584" i="5" s="1"/>
  <c r="D583" i="5" s="1"/>
  <c r="D582" i="5" s="1"/>
  <c r="I584" i="5"/>
  <c r="I583" i="5" s="1"/>
  <c r="G584" i="5"/>
  <c r="G583" i="5" s="1"/>
  <c r="G582" i="5" s="1"/>
  <c r="E584" i="5"/>
  <c r="E583" i="5" s="1"/>
  <c r="E582" i="5" s="1"/>
  <c r="C584" i="5"/>
  <c r="C583" i="5" s="1"/>
  <c r="C582" i="5" s="1"/>
  <c r="F570" i="5"/>
  <c r="F569" i="5" s="1"/>
  <c r="F568" i="5" s="1"/>
  <c r="F567" i="5" s="1"/>
  <c r="D570" i="5"/>
  <c r="D569" i="5" s="1"/>
  <c r="D568" i="5" s="1"/>
  <c r="D567" i="5" s="1"/>
  <c r="I569" i="5"/>
  <c r="G569" i="5"/>
  <c r="G568" i="5" s="1"/>
  <c r="G567" i="5" s="1"/>
  <c r="E569" i="5"/>
  <c r="E568" i="5" s="1"/>
  <c r="E567" i="5" s="1"/>
  <c r="C569" i="5"/>
  <c r="C568" i="5" s="1"/>
  <c r="C567" i="5" s="1"/>
  <c r="J566" i="5"/>
  <c r="F566" i="5"/>
  <c r="F565" i="5" s="1"/>
  <c r="F564" i="5" s="1"/>
  <c r="F563" i="5" s="1"/>
  <c r="D566" i="5"/>
  <c r="D565" i="5" s="1"/>
  <c r="D564" i="5" s="1"/>
  <c r="D563" i="5" s="1"/>
  <c r="I565" i="5"/>
  <c r="I564" i="5" s="1"/>
  <c r="G565" i="5"/>
  <c r="G564" i="5" s="1"/>
  <c r="G563" i="5" s="1"/>
  <c r="E565" i="5"/>
  <c r="E564" i="5" s="1"/>
  <c r="E563" i="5" s="1"/>
  <c r="C565" i="5"/>
  <c r="C564" i="5" s="1"/>
  <c r="C563" i="5" s="1"/>
  <c r="F560" i="5"/>
  <c r="F559" i="5" s="1"/>
  <c r="F558" i="5" s="1"/>
  <c r="F552" i="5" s="1"/>
  <c r="F551" i="5" s="1"/>
  <c r="F550" i="5" s="1"/>
  <c r="D560" i="5"/>
  <c r="D559" i="5" s="1"/>
  <c r="D558" i="5" s="1"/>
  <c r="D552" i="5" s="1"/>
  <c r="D551" i="5" s="1"/>
  <c r="D550" i="5" s="1"/>
  <c r="I559" i="5"/>
  <c r="G559" i="5"/>
  <c r="G558" i="5" s="1"/>
  <c r="G552" i="5" s="1"/>
  <c r="G551" i="5" s="1"/>
  <c r="G550" i="5" s="1"/>
  <c r="E559" i="5"/>
  <c r="E558" i="5" s="1"/>
  <c r="E552" i="5" s="1"/>
  <c r="E551" i="5" s="1"/>
  <c r="E550" i="5" s="1"/>
  <c r="C559" i="5"/>
  <c r="C558" i="5" s="1"/>
  <c r="C552" i="5" s="1"/>
  <c r="C551" i="5" s="1"/>
  <c r="C550" i="5" s="1"/>
  <c r="F544" i="5"/>
  <c r="F543" i="5" s="1"/>
  <c r="F542" i="5" s="1"/>
  <c r="F541" i="5" s="1"/>
  <c r="F540" i="5" s="1"/>
  <c r="D544" i="5"/>
  <c r="D543" i="5" s="1"/>
  <c r="D542" i="5" s="1"/>
  <c r="D541" i="5" s="1"/>
  <c r="D540" i="5" s="1"/>
  <c r="I543" i="5"/>
  <c r="G543" i="5"/>
  <c r="G542" i="5" s="1"/>
  <c r="G541" i="5" s="1"/>
  <c r="G540" i="5" s="1"/>
  <c r="E543" i="5"/>
  <c r="E542" i="5" s="1"/>
  <c r="E541" i="5" s="1"/>
  <c r="E540" i="5" s="1"/>
  <c r="C543" i="5"/>
  <c r="C542" i="5" s="1"/>
  <c r="C541" i="5" s="1"/>
  <c r="C540" i="5" s="1"/>
  <c r="J538" i="5"/>
  <c r="F538" i="5"/>
  <c r="D538" i="5"/>
  <c r="J537" i="5"/>
  <c r="F537" i="5"/>
  <c r="D537" i="5"/>
  <c r="G536" i="5"/>
  <c r="G535" i="5" s="1"/>
  <c r="G534" i="5" s="1"/>
  <c r="G533" i="5" s="1"/>
  <c r="E536" i="5"/>
  <c r="E535" i="5" s="1"/>
  <c r="E534" i="5" s="1"/>
  <c r="E533" i="5" s="1"/>
  <c r="C536" i="5"/>
  <c r="C535" i="5" s="1"/>
  <c r="C534" i="5" s="1"/>
  <c r="C533" i="5" s="1"/>
  <c r="J532" i="5"/>
  <c r="F532" i="5"/>
  <c r="F531" i="5" s="1"/>
  <c r="D532" i="5"/>
  <c r="D531" i="5" s="1"/>
  <c r="G531" i="5"/>
  <c r="E531" i="5"/>
  <c r="C531" i="5"/>
  <c r="F530" i="5"/>
  <c r="D530" i="5"/>
  <c r="J525" i="5"/>
  <c r="F525" i="5"/>
  <c r="D525" i="5"/>
  <c r="J524" i="5"/>
  <c r="G524" i="5"/>
  <c r="E524" i="5"/>
  <c r="C524" i="5"/>
  <c r="F520" i="5"/>
  <c r="F519" i="5" s="1"/>
  <c r="D520" i="5"/>
  <c r="D519" i="5" s="1"/>
  <c r="I519" i="5"/>
  <c r="G519" i="5"/>
  <c r="E519" i="5"/>
  <c r="C519" i="5"/>
  <c r="F518" i="5"/>
  <c r="D518" i="5"/>
  <c r="F517" i="5"/>
  <c r="D517" i="5"/>
  <c r="I516" i="5"/>
  <c r="G516" i="5"/>
  <c r="E516" i="5"/>
  <c r="E515" i="5" s="1"/>
  <c r="E514" i="5" s="1"/>
  <c r="E513" i="5" s="1"/>
  <c r="C516" i="5"/>
  <c r="J512" i="5"/>
  <c r="F512" i="5"/>
  <c r="F511" i="5" s="1"/>
  <c r="D512" i="5"/>
  <c r="D511" i="5" s="1"/>
  <c r="G511" i="5"/>
  <c r="E511" i="5"/>
  <c r="C511" i="5"/>
  <c r="J510" i="5"/>
  <c r="F510" i="5"/>
  <c r="D510" i="5"/>
  <c r="J509" i="5"/>
  <c r="F509" i="5"/>
  <c r="D509" i="5"/>
  <c r="F508" i="5"/>
  <c r="D508" i="5"/>
  <c r="J507" i="5"/>
  <c r="F507" i="5"/>
  <c r="D507" i="5"/>
  <c r="J506" i="5"/>
  <c r="F506" i="5"/>
  <c r="D506" i="5"/>
  <c r="J505" i="5"/>
  <c r="G505" i="5"/>
  <c r="E505" i="5"/>
  <c r="C505" i="5"/>
  <c r="J500" i="5"/>
  <c r="F500" i="5"/>
  <c r="F499" i="5" s="1"/>
  <c r="F498" i="5" s="1"/>
  <c r="F497" i="5" s="1"/>
  <c r="F496" i="5" s="1"/>
  <c r="D500" i="5"/>
  <c r="D499" i="5" s="1"/>
  <c r="D498" i="5" s="1"/>
  <c r="D497" i="5" s="1"/>
  <c r="D496" i="5" s="1"/>
  <c r="H499" i="5"/>
  <c r="G499" i="5"/>
  <c r="G498" i="5" s="1"/>
  <c r="G497" i="5" s="1"/>
  <c r="G496" i="5" s="1"/>
  <c r="E499" i="5"/>
  <c r="E498" i="5" s="1"/>
  <c r="E497" i="5" s="1"/>
  <c r="E496" i="5" s="1"/>
  <c r="C499" i="5"/>
  <c r="C498" i="5" s="1"/>
  <c r="C497" i="5" s="1"/>
  <c r="C496" i="5" s="1"/>
  <c r="F495" i="5"/>
  <c r="F494" i="5" s="1"/>
  <c r="F493" i="5" s="1"/>
  <c r="F492" i="5" s="1"/>
  <c r="F491" i="5" s="1"/>
  <c r="D495" i="5"/>
  <c r="D494" i="5" s="1"/>
  <c r="D493" i="5" s="1"/>
  <c r="D492" i="5" s="1"/>
  <c r="D491" i="5" s="1"/>
  <c r="I494" i="5"/>
  <c r="G494" i="5"/>
  <c r="G493" i="5" s="1"/>
  <c r="G492" i="5" s="1"/>
  <c r="G491" i="5" s="1"/>
  <c r="E494" i="5"/>
  <c r="E493" i="5" s="1"/>
  <c r="E492" i="5" s="1"/>
  <c r="E491" i="5" s="1"/>
  <c r="C494" i="5"/>
  <c r="C493" i="5" s="1"/>
  <c r="C492" i="5" s="1"/>
  <c r="C491" i="5" s="1"/>
  <c r="H492" i="5"/>
  <c r="F489" i="5"/>
  <c r="F488" i="5" s="1"/>
  <c r="F487" i="5" s="1"/>
  <c r="D489" i="5"/>
  <c r="D488" i="5" s="1"/>
  <c r="D487" i="5" s="1"/>
  <c r="G488" i="5"/>
  <c r="G487" i="5" s="1"/>
  <c r="E488" i="5"/>
  <c r="E487" i="5" s="1"/>
  <c r="C488" i="5"/>
  <c r="C487" i="5" s="1"/>
  <c r="J486" i="5"/>
  <c r="F486" i="5"/>
  <c r="F485" i="5" s="1"/>
  <c r="D486" i="5"/>
  <c r="D485" i="5" s="1"/>
  <c r="J485" i="5"/>
  <c r="G485" i="5"/>
  <c r="E485" i="5"/>
  <c r="C485" i="5"/>
  <c r="F484" i="5"/>
  <c r="D484" i="5"/>
  <c r="D483" i="5" s="1"/>
  <c r="G483" i="5"/>
  <c r="F483" i="5"/>
  <c r="E483" i="5"/>
  <c r="C483" i="5"/>
  <c r="F482" i="5"/>
  <c r="D482" i="5"/>
  <c r="F481" i="5"/>
  <c r="D481" i="5"/>
  <c r="J480" i="5"/>
  <c r="F480" i="5"/>
  <c r="D480" i="5"/>
  <c r="J479" i="5"/>
  <c r="G479" i="5"/>
  <c r="E479" i="5"/>
  <c r="C479" i="5"/>
  <c r="F475" i="5"/>
  <c r="F474" i="5" s="1"/>
  <c r="D475" i="5"/>
  <c r="D474" i="5" s="1"/>
  <c r="I474" i="5"/>
  <c r="G474" i="5"/>
  <c r="E474" i="5"/>
  <c r="C474" i="5"/>
  <c r="F473" i="5"/>
  <c r="F472" i="5" s="1"/>
  <c r="D473" i="5"/>
  <c r="D472" i="5" s="1"/>
  <c r="G472" i="5"/>
  <c r="E472" i="5"/>
  <c r="E471" i="5" s="1"/>
  <c r="C472" i="5"/>
  <c r="J470" i="5"/>
  <c r="F470" i="5"/>
  <c r="F469" i="5" s="1"/>
  <c r="D470" i="5"/>
  <c r="D469" i="5" s="1"/>
  <c r="J469" i="5"/>
  <c r="G469" i="5"/>
  <c r="E469" i="5"/>
  <c r="C469" i="5"/>
  <c r="F468" i="5"/>
  <c r="F467" i="5" s="1"/>
  <c r="D468" i="5"/>
  <c r="D467" i="5" s="1"/>
  <c r="G467" i="5"/>
  <c r="E467" i="5"/>
  <c r="C467" i="5"/>
  <c r="F466" i="5"/>
  <c r="D466" i="5"/>
  <c r="F465" i="5"/>
  <c r="D465" i="5"/>
  <c r="J464" i="5"/>
  <c r="F464" i="5"/>
  <c r="D464" i="5"/>
  <c r="G463" i="5"/>
  <c r="E463" i="5"/>
  <c r="C463" i="5"/>
  <c r="H458" i="5"/>
  <c r="J458" i="5" s="1"/>
  <c r="F458" i="5"/>
  <c r="F457" i="5" s="1"/>
  <c r="D458" i="5"/>
  <c r="D457" i="5" s="1"/>
  <c r="I457" i="5"/>
  <c r="G457" i="5"/>
  <c r="E457" i="5"/>
  <c r="C457" i="5"/>
  <c r="H456" i="5"/>
  <c r="J456" i="5" s="1"/>
  <c r="F456" i="5"/>
  <c r="D456" i="5"/>
  <c r="H455" i="5"/>
  <c r="J455" i="5" s="1"/>
  <c r="F455" i="5"/>
  <c r="D455" i="5"/>
  <c r="I454" i="5"/>
  <c r="G454" i="5"/>
  <c r="E454" i="5"/>
  <c r="C454" i="5"/>
  <c r="H453" i="5"/>
  <c r="J453" i="5" s="1"/>
  <c r="F453" i="5"/>
  <c r="D453" i="5"/>
  <c r="H452" i="5"/>
  <c r="J452" i="5" s="1"/>
  <c r="F452" i="5"/>
  <c r="D452" i="5"/>
  <c r="H451" i="5"/>
  <c r="F451" i="5"/>
  <c r="D451" i="5"/>
  <c r="I450" i="5"/>
  <c r="G450" i="5"/>
  <c r="E450" i="5"/>
  <c r="C450" i="5"/>
  <c r="H449" i="5"/>
  <c r="J449" i="5" s="1"/>
  <c r="F449" i="5"/>
  <c r="D449" i="5"/>
  <c r="H448" i="5"/>
  <c r="J448" i="5" s="1"/>
  <c r="F448" i="5"/>
  <c r="D448" i="5"/>
  <c r="I447" i="5"/>
  <c r="G447" i="5"/>
  <c r="E447" i="5"/>
  <c r="C447" i="5"/>
  <c r="H442" i="5"/>
  <c r="H441" i="5" s="1"/>
  <c r="H440" i="5" s="1"/>
  <c r="F442" i="5"/>
  <c r="F441" i="5" s="1"/>
  <c r="F440" i="5" s="1"/>
  <c r="D442" i="5"/>
  <c r="D441" i="5" s="1"/>
  <c r="D440" i="5" s="1"/>
  <c r="I441" i="5"/>
  <c r="I440" i="5" s="1"/>
  <c r="G441" i="5"/>
  <c r="G440" i="5" s="1"/>
  <c r="E441" i="5"/>
  <c r="E440" i="5" s="1"/>
  <c r="C441" i="5"/>
  <c r="C440" i="5" s="1"/>
  <c r="H439" i="5"/>
  <c r="H438" i="5" s="1"/>
  <c r="F439" i="5"/>
  <c r="F438" i="5" s="1"/>
  <c r="D439" i="5"/>
  <c r="D438" i="5" s="1"/>
  <c r="I438" i="5"/>
  <c r="G438" i="5"/>
  <c r="E438" i="5"/>
  <c r="C438" i="5"/>
  <c r="H437" i="5"/>
  <c r="F437" i="5"/>
  <c r="D437" i="5"/>
  <c r="F436" i="5"/>
  <c r="D436" i="5"/>
  <c r="F435" i="5"/>
  <c r="D435" i="5"/>
  <c r="H434" i="5"/>
  <c r="F434" i="5"/>
  <c r="D434" i="5"/>
  <c r="I433" i="5"/>
  <c r="G433" i="5"/>
  <c r="E433" i="5"/>
  <c r="C433" i="5"/>
  <c r="H432" i="5"/>
  <c r="F432" i="5"/>
  <c r="D432" i="5"/>
  <c r="H431" i="5"/>
  <c r="F431" i="5"/>
  <c r="D431" i="5"/>
  <c r="H430" i="5"/>
  <c r="F430" i="5"/>
  <c r="D430" i="5"/>
  <c r="F429" i="5"/>
  <c r="D429" i="5"/>
  <c r="J428" i="5"/>
  <c r="F428" i="5"/>
  <c r="D428" i="5"/>
  <c r="H427" i="5"/>
  <c r="F427" i="5"/>
  <c r="D427" i="5"/>
  <c r="G426" i="5"/>
  <c r="E426" i="5"/>
  <c r="C426" i="5"/>
  <c r="H425" i="5"/>
  <c r="F425" i="5"/>
  <c r="D425" i="5"/>
  <c r="H424" i="5"/>
  <c r="F424" i="5"/>
  <c r="D424" i="5"/>
  <c r="H423" i="5"/>
  <c r="F423" i="5"/>
  <c r="D423" i="5"/>
  <c r="I422" i="5"/>
  <c r="G422" i="5"/>
  <c r="E422" i="5"/>
  <c r="C422" i="5"/>
  <c r="J418" i="5"/>
  <c r="F418" i="5"/>
  <c r="F417" i="5" s="1"/>
  <c r="F416" i="5" s="1"/>
  <c r="D418" i="5"/>
  <c r="D417" i="5" s="1"/>
  <c r="D416" i="5" s="1"/>
  <c r="I417" i="5"/>
  <c r="I416" i="5" s="1"/>
  <c r="H417" i="5"/>
  <c r="H416" i="5" s="1"/>
  <c r="G417" i="5"/>
  <c r="G416" i="5" s="1"/>
  <c r="E417" i="5"/>
  <c r="E416" i="5" s="1"/>
  <c r="C417" i="5"/>
  <c r="C416" i="5" s="1"/>
  <c r="J415" i="5"/>
  <c r="F415" i="5"/>
  <c r="F414" i="5" s="1"/>
  <c r="D415" i="5"/>
  <c r="D414" i="5" s="1"/>
  <c r="J414" i="5"/>
  <c r="G414" i="5"/>
  <c r="E414" i="5"/>
  <c r="C414" i="5"/>
  <c r="F413" i="5"/>
  <c r="D413" i="5"/>
  <c r="F412" i="5"/>
  <c r="D412" i="5"/>
  <c r="J411" i="5"/>
  <c r="F411" i="5"/>
  <c r="D411" i="5"/>
  <c r="J410" i="5"/>
  <c r="F410" i="5"/>
  <c r="D410" i="5"/>
  <c r="F409" i="5"/>
  <c r="D409" i="5"/>
  <c r="J408" i="5"/>
  <c r="F408" i="5"/>
  <c r="D408" i="5"/>
  <c r="F407" i="5"/>
  <c r="D407" i="5"/>
  <c r="G406" i="5"/>
  <c r="E406" i="5"/>
  <c r="C406" i="5"/>
  <c r="J405" i="5"/>
  <c r="F405" i="5"/>
  <c r="D405" i="5"/>
  <c r="J404" i="5"/>
  <c r="F404" i="5"/>
  <c r="D404" i="5"/>
  <c r="J403" i="5"/>
  <c r="F403" i="5"/>
  <c r="D403" i="5"/>
  <c r="J402" i="5"/>
  <c r="F402" i="5"/>
  <c r="D402" i="5"/>
  <c r="J401" i="5"/>
  <c r="F401" i="5"/>
  <c r="D401" i="5"/>
  <c r="J400" i="5"/>
  <c r="F400" i="5"/>
  <c r="D400" i="5"/>
  <c r="G399" i="5"/>
  <c r="E399" i="5"/>
  <c r="C399" i="5"/>
  <c r="F398" i="5"/>
  <c r="D398" i="5"/>
  <c r="J397" i="5"/>
  <c r="F397" i="5"/>
  <c r="D397" i="5"/>
  <c r="F396" i="5"/>
  <c r="D396" i="5"/>
  <c r="I395" i="5"/>
  <c r="G395" i="5"/>
  <c r="E395" i="5"/>
  <c r="C395" i="5"/>
  <c r="F391" i="5"/>
  <c r="F389" i="5" s="1"/>
  <c r="F388" i="5" s="1"/>
  <c r="F387" i="5" s="1"/>
  <c r="F386" i="5" s="1"/>
  <c r="D391" i="5"/>
  <c r="F390" i="5"/>
  <c r="D390" i="5"/>
  <c r="I389" i="5"/>
  <c r="I388" i="5" s="1"/>
  <c r="G389" i="5"/>
  <c r="G388" i="5" s="1"/>
  <c r="G387" i="5" s="1"/>
  <c r="G386" i="5" s="1"/>
  <c r="E389" i="5"/>
  <c r="E388" i="5" s="1"/>
  <c r="E387" i="5" s="1"/>
  <c r="E386" i="5" s="1"/>
  <c r="C389" i="5"/>
  <c r="C388" i="5" s="1"/>
  <c r="C387" i="5" s="1"/>
  <c r="C386" i="5" s="1"/>
  <c r="F384" i="5"/>
  <c r="F383" i="5" s="1"/>
  <c r="F382" i="5" s="1"/>
  <c r="F381" i="5" s="1"/>
  <c r="F380" i="5" s="1"/>
  <c r="D384" i="5"/>
  <c r="D383" i="5" s="1"/>
  <c r="D382" i="5" s="1"/>
  <c r="D381" i="5" s="1"/>
  <c r="D380" i="5" s="1"/>
  <c r="G383" i="5"/>
  <c r="G382" i="5" s="1"/>
  <c r="G381" i="5" s="1"/>
  <c r="G380" i="5" s="1"/>
  <c r="E383" i="5"/>
  <c r="E382" i="5" s="1"/>
  <c r="E381" i="5" s="1"/>
  <c r="E380" i="5" s="1"/>
  <c r="C383" i="5"/>
  <c r="C382" i="5" s="1"/>
  <c r="C381" i="5" s="1"/>
  <c r="C380" i="5" s="1"/>
  <c r="H381" i="5"/>
  <c r="F379" i="5"/>
  <c r="F378" i="5" s="1"/>
  <c r="F377" i="5" s="1"/>
  <c r="F376" i="5" s="1"/>
  <c r="F375" i="5" s="1"/>
  <c r="D379" i="5"/>
  <c r="D378" i="5" s="1"/>
  <c r="D377" i="5" s="1"/>
  <c r="D376" i="5" s="1"/>
  <c r="D375" i="5" s="1"/>
  <c r="I378" i="5"/>
  <c r="I377" i="5" s="1"/>
  <c r="I376" i="5" s="1"/>
  <c r="I375" i="5" s="1"/>
  <c r="H376" i="5"/>
  <c r="G378" i="5"/>
  <c r="G377" i="5" s="1"/>
  <c r="G376" i="5" s="1"/>
  <c r="G375" i="5" s="1"/>
  <c r="E378" i="5"/>
  <c r="E377" i="5" s="1"/>
  <c r="E376" i="5" s="1"/>
  <c r="E375" i="5" s="1"/>
  <c r="C378" i="5"/>
  <c r="C377" i="5" s="1"/>
  <c r="C376" i="5" s="1"/>
  <c r="C375" i="5" s="1"/>
  <c r="F373" i="5"/>
  <c r="F370" i="5" s="1"/>
  <c r="F362" i="5" s="1"/>
  <c r="F361" i="5" s="1"/>
  <c r="F360" i="5" s="1"/>
  <c r="D373" i="5"/>
  <c r="D370" i="5" s="1"/>
  <c r="D362" i="5" s="1"/>
  <c r="D361" i="5" s="1"/>
  <c r="D360" i="5" s="1"/>
  <c r="I370" i="5"/>
  <c r="H360" i="5"/>
  <c r="G370" i="5"/>
  <c r="G362" i="5" s="1"/>
  <c r="G361" i="5" s="1"/>
  <c r="G360" i="5" s="1"/>
  <c r="E370" i="5"/>
  <c r="E362" i="5" s="1"/>
  <c r="E361" i="5" s="1"/>
  <c r="E360" i="5" s="1"/>
  <c r="C370" i="5"/>
  <c r="C362" i="5" s="1"/>
  <c r="C361" i="5" s="1"/>
  <c r="C360" i="5" s="1"/>
  <c r="I358" i="5"/>
  <c r="H358" i="5"/>
  <c r="H357" i="5" s="1"/>
  <c r="J355" i="5"/>
  <c r="F355" i="5"/>
  <c r="F354" i="5" s="1"/>
  <c r="D355" i="5"/>
  <c r="D354" i="5" s="1"/>
  <c r="J354" i="5"/>
  <c r="G354" i="5"/>
  <c r="E354" i="5"/>
  <c r="C354" i="5"/>
  <c r="J353" i="5"/>
  <c r="F353" i="5"/>
  <c r="F352" i="5" s="1"/>
  <c r="D353" i="5"/>
  <c r="D352" i="5" s="1"/>
  <c r="H352" i="5"/>
  <c r="G352" i="5"/>
  <c r="E352" i="5"/>
  <c r="E351" i="5" s="1"/>
  <c r="C352" i="5"/>
  <c r="J349" i="5"/>
  <c r="F349" i="5"/>
  <c r="F348" i="5" s="1"/>
  <c r="D349" i="5"/>
  <c r="D348" i="5" s="1"/>
  <c r="H348" i="5"/>
  <c r="G348" i="5"/>
  <c r="E348" i="5"/>
  <c r="C348" i="5"/>
  <c r="J347" i="5"/>
  <c r="F347" i="5"/>
  <c r="F346" i="5" s="1"/>
  <c r="D347" i="5"/>
  <c r="D346" i="5" s="1"/>
  <c r="G346" i="5"/>
  <c r="E346" i="5"/>
  <c r="C346" i="5"/>
  <c r="F345" i="5"/>
  <c r="D345" i="5"/>
  <c r="J344" i="5"/>
  <c r="F344" i="5"/>
  <c r="D344" i="5"/>
  <c r="J343" i="5"/>
  <c r="F343" i="5"/>
  <c r="D343" i="5"/>
  <c r="G342" i="5"/>
  <c r="E342" i="5"/>
  <c r="C342" i="5"/>
  <c r="F337" i="5"/>
  <c r="F335" i="5" s="1"/>
  <c r="F334" i="5" s="1"/>
  <c r="F333" i="5" s="1"/>
  <c r="F332" i="5" s="1"/>
  <c r="D337" i="5"/>
  <c r="D335" i="5" s="1"/>
  <c r="D334" i="5" s="1"/>
  <c r="D333" i="5" s="1"/>
  <c r="D332" i="5" s="1"/>
  <c r="I335" i="5"/>
  <c r="I334" i="5" s="1"/>
  <c r="I333" i="5" s="1"/>
  <c r="I332" i="5" s="1"/>
  <c r="H335" i="5"/>
  <c r="G335" i="5"/>
  <c r="G334" i="5" s="1"/>
  <c r="G333" i="5" s="1"/>
  <c r="G332" i="5" s="1"/>
  <c r="E335" i="5"/>
  <c r="E334" i="5" s="1"/>
  <c r="E333" i="5" s="1"/>
  <c r="E332" i="5" s="1"/>
  <c r="C335" i="5"/>
  <c r="C334" i="5" s="1"/>
  <c r="C333" i="5" s="1"/>
  <c r="C332" i="5" s="1"/>
  <c r="J331" i="5"/>
  <c r="F331" i="5"/>
  <c r="F322" i="5" s="1"/>
  <c r="D331" i="5"/>
  <c r="D322" i="5" s="1"/>
  <c r="J322" i="5"/>
  <c r="G322" i="5"/>
  <c r="E322" i="5"/>
  <c r="C322" i="5"/>
  <c r="F321" i="5"/>
  <c r="D321" i="5"/>
  <c r="H320" i="5"/>
  <c r="F320" i="5"/>
  <c r="D320" i="5"/>
  <c r="J319" i="5"/>
  <c r="F319" i="5"/>
  <c r="D319" i="5"/>
  <c r="F318" i="5"/>
  <c r="D318" i="5"/>
  <c r="G317" i="5"/>
  <c r="E317" i="5"/>
  <c r="C317" i="5"/>
  <c r="J316" i="5"/>
  <c r="F316" i="5"/>
  <c r="D316" i="5"/>
  <c r="J315" i="5"/>
  <c r="F315" i="5"/>
  <c r="D315" i="5"/>
  <c r="G314" i="5"/>
  <c r="E314" i="5"/>
  <c r="C314" i="5"/>
  <c r="J299" i="5"/>
  <c r="F299" i="5"/>
  <c r="D299" i="5"/>
  <c r="H297" i="5"/>
  <c r="J297" i="5" s="1"/>
  <c r="F298" i="5"/>
  <c r="D298" i="5"/>
  <c r="G297" i="5"/>
  <c r="E297" i="5"/>
  <c r="C297" i="5"/>
  <c r="F296" i="5"/>
  <c r="D296" i="5"/>
  <c r="F295" i="5"/>
  <c r="D295" i="5"/>
  <c r="F294" i="5"/>
  <c r="D294" i="5"/>
  <c r="I293" i="5"/>
  <c r="G293" i="5"/>
  <c r="E293" i="5"/>
  <c r="C293" i="5"/>
  <c r="F292" i="5"/>
  <c r="D292" i="5"/>
  <c r="F291" i="5"/>
  <c r="D291" i="5"/>
  <c r="H289" i="5"/>
  <c r="F290" i="5"/>
  <c r="D290" i="5"/>
  <c r="I289" i="5"/>
  <c r="G289" i="5"/>
  <c r="E289" i="5"/>
  <c r="C289" i="5"/>
  <c r="F288" i="5"/>
  <c r="D288" i="5"/>
  <c r="F287" i="5"/>
  <c r="D287" i="5"/>
  <c r="I286" i="5"/>
  <c r="G286" i="5"/>
  <c r="E286" i="5"/>
  <c r="C286" i="5"/>
  <c r="J282" i="5"/>
  <c r="F282" i="5"/>
  <c r="D282" i="5"/>
  <c r="J278" i="5"/>
  <c r="F278" i="5"/>
  <c r="D278" i="5"/>
  <c r="G277" i="5"/>
  <c r="E277" i="5"/>
  <c r="C277" i="5"/>
  <c r="J276" i="5"/>
  <c r="F276" i="5"/>
  <c r="D276" i="5"/>
  <c r="F270" i="5"/>
  <c r="D270" i="5"/>
  <c r="J269" i="5"/>
  <c r="F269" i="5"/>
  <c r="D269" i="5"/>
  <c r="G268" i="5"/>
  <c r="E268" i="5"/>
  <c r="C268" i="5"/>
  <c r="J266" i="5"/>
  <c r="F266" i="5"/>
  <c r="D266" i="5"/>
  <c r="J264" i="5"/>
  <c r="F264" i="5"/>
  <c r="D264" i="5"/>
  <c r="J263" i="5"/>
  <c r="F263" i="5"/>
  <c r="D263" i="5"/>
  <c r="J262" i="5"/>
  <c r="G262" i="5"/>
  <c r="E262" i="5"/>
  <c r="C262" i="5"/>
  <c r="J261" i="5"/>
  <c r="F261" i="5"/>
  <c r="D261" i="5"/>
  <c r="J259" i="5"/>
  <c r="F259" i="5"/>
  <c r="D259" i="5"/>
  <c r="G258" i="5"/>
  <c r="E258" i="5"/>
  <c r="C258" i="5"/>
  <c r="H240" i="5"/>
  <c r="J240" i="5" s="1"/>
  <c r="F240" i="5"/>
  <c r="F239" i="5" s="1"/>
  <c r="F238" i="5" s="1"/>
  <c r="F237" i="5" s="1"/>
  <c r="F236" i="5" s="1"/>
  <c r="F235" i="5" s="1"/>
  <c r="F234" i="5" s="1"/>
  <c r="D240" i="5"/>
  <c r="D239" i="5" s="1"/>
  <c r="D238" i="5" s="1"/>
  <c r="D237" i="5" s="1"/>
  <c r="D236" i="5" s="1"/>
  <c r="D235" i="5" s="1"/>
  <c r="D234" i="5" s="1"/>
  <c r="I239" i="5"/>
  <c r="I238" i="5" s="1"/>
  <c r="G239" i="5"/>
  <c r="G238" i="5" s="1"/>
  <c r="G237" i="5" s="1"/>
  <c r="G236" i="5" s="1"/>
  <c r="G235" i="5" s="1"/>
  <c r="G234" i="5" s="1"/>
  <c r="E239" i="5"/>
  <c r="E238" i="5" s="1"/>
  <c r="E237" i="5" s="1"/>
  <c r="E236" i="5" s="1"/>
  <c r="E235" i="5" s="1"/>
  <c r="E234" i="5" s="1"/>
  <c r="C239" i="5"/>
  <c r="C238" i="5" s="1"/>
  <c r="C237" i="5" s="1"/>
  <c r="C236" i="5" s="1"/>
  <c r="C235" i="5" s="1"/>
  <c r="C234" i="5" s="1"/>
  <c r="H233" i="5"/>
  <c r="J233" i="5" s="1"/>
  <c r="F233" i="5"/>
  <c r="F232" i="5" s="1"/>
  <c r="F231" i="5" s="1"/>
  <c r="F230" i="5" s="1"/>
  <c r="F229" i="5" s="1"/>
  <c r="F228" i="5" s="1"/>
  <c r="D233" i="5"/>
  <c r="D232" i="5" s="1"/>
  <c r="D231" i="5" s="1"/>
  <c r="D230" i="5" s="1"/>
  <c r="D229" i="5" s="1"/>
  <c r="D228" i="5" s="1"/>
  <c r="I232" i="5"/>
  <c r="G232" i="5"/>
  <c r="G231" i="5" s="1"/>
  <c r="G230" i="5" s="1"/>
  <c r="G229" i="5" s="1"/>
  <c r="G228" i="5" s="1"/>
  <c r="E232" i="5"/>
  <c r="E231" i="5" s="1"/>
  <c r="E230" i="5" s="1"/>
  <c r="E229" i="5" s="1"/>
  <c r="E228" i="5" s="1"/>
  <c r="C232" i="5"/>
  <c r="C231" i="5" s="1"/>
  <c r="C230" i="5" s="1"/>
  <c r="C229" i="5" s="1"/>
  <c r="C228" i="5" s="1"/>
  <c r="H227" i="5"/>
  <c r="J227" i="5" s="1"/>
  <c r="F227" i="5"/>
  <c r="F226" i="5" s="1"/>
  <c r="F225" i="5" s="1"/>
  <c r="F224" i="5" s="1"/>
  <c r="F223" i="5" s="1"/>
  <c r="F222" i="5" s="1"/>
  <c r="D227" i="5"/>
  <c r="D226" i="5" s="1"/>
  <c r="D225" i="5" s="1"/>
  <c r="D224" i="5" s="1"/>
  <c r="D223" i="5" s="1"/>
  <c r="D222" i="5" s="1"/>
  <c r="I226" i="5"/>
  <c r="I225" i="5" s="1"/>
  <c r="G226" i="5"/>
  <c r="G225" i="5" s="1"/>
  <c r="G224" i="5" s="1"/>
  <c r="G223" i="5" s="1"/>
  <c r="G222" i="5" s="1"/>
  <c r="E226" i="5"/>
  <c r="E225" i="5" s="1"/>
  <c r="E224" i="5" s="1"/>
  <c r="E223" i="5" s="1"/>
  <c r="E222" i="5" s="1"/>
  <c r="C226" i="5"/>
  <c r="C225" i="5" s="1"/>
  <c r="C224" i="5" s="1"/>
  <c r="C223" i="5" s="1"/>
  <c r="C222" i="5" s="1"/>
  <c r="H220" i="5"/>
  <c r="J220" i="5" s="1"/>
  <c r="F220" i="5"/>
  <c r="D220" i="5"/>
  <c r="J219" i="5"/>
  <c r="F219" i="5"/>
  <c r="D219" i="5"/>
  <c r="I218" i="5"/>
  <c r="G218" i="5"/>
  <c r="G217" i="5" s="1"/>
  <c r="E218" i="5"/>
  <c r="E217" i="5" s="1"/>
  <c r="C218" i="5"/>
  <c r="C217" i="5" s="1"/>
  <c r="H216" i="5"/>
  <c r="J216" i="5" s="1"/>
  <c r="F216" i="5"/>
  <c r="F215" i="5" s="1"/>
  <c r="D216" i="5"/>
  <c r="D215" i="5" s="1"/>
  <c r="I215" i="5"/>
  <c r="G215" i="5"/>
  <c r="E215" i="5"/>
  <c r="C215" i="5"/>
  <c r="H214" i="5"/>
  <c r="J214" i="5" s="1"/>
  <c r="F214" i="5"/>
  <c r="F213" i="5" s="1"/>
  <c r="D214" i="5"/>
  <c r="D213" i="5" s="1"/>
  <c r="I213" i="5"/>
  <c r="G213" i="5"/>
  <c r="E213" i="5"/>
  <c r="C213" i="5"/>
  <c r="H212" i="5"/>
  <c r="J212" i="5" s="1"/>
  <c r="F212" i="5"/>
  <c r="F211" i="5" s="1"/>
  <c r="D212" i="5"/>
  <c r="D211" i="5" s="1"/>
  <c r="I211" i="5"/>
  <c r="G211" i="5"/>
  <c r="E211" i="5"/>
  <c r="C211" i="5"/>
  <c r="H207" i="5"/>
  <c r="J207" i="5" s="1"/>
  <c r="F207" i="5"/>
  <c r="D207" i="5"/>
  <c r="J206" i="5"/>
  <c r="F206" i="5"/>
  <c r="D206" i="5"/>
  <c r="I205" i="5"/>
  <c r="I204" i="5" s="1"/>
  <c r="G205" i="5"/>
  <c r="G204" i="5" s="1"/>
  <c r="E205" i="5"/>
  <c r="E204" i="5" s="1"/>
  <c r="C205" i="5"/>
  <c r="C204" i="5" s="1"/>
  <c r="H203" i="5"/>
  <c r="H202" i="5" s="1"/>
  <c r="F203" i="5"/>
  <c r="F202" i="5" s="1"/>
  <c r="D203" i="5"/>
  <c r="D202" i="5" s="1"/>
  <c r="I202" i="5"/>
  <c r="G202" i="5"/>
  <c r="E202" i="5"/>
  <c r="C202" i="5"/>
  <c r="H201" i="5"/>
  <c r="F201" i="5"/>
  <c r="F200" i="5" s="1"/>
  <c r="D201" i="5"/>
  <c r="D200" i="5" s="1"/>
  <c r="I200" i="5"/>
  <c r="G200" i="5"/>
  <c r="E200" i="5"/>
  <c r="C200" i="5"/>
  <c r="H199" i="5"/>
  <c r="H198" i="5" s="1"/>
  <c r="F199" i="5"/>
  <c r="F198" i="5" s="1"/>
  <c r="D199" i="5"/>
  <c r="D198" i="5" s="1"/>
  <c r="I198" i="5"/>
  <c r="G198" i="5"/>
  <c r="E198" i="5"/>
  <c r="C198" i="5"/>
  <c r="H194" i="5"/>
  <c r="F193" i="5"/>
  <c r="D193" i="5"/>
  <c r="J185" i="5"/>
  <c r="F185" i="5"/>
  <c r="D185" i="5"/>
  <c r="G184" i="5"/>
  <c r="G183" i="5" s="1"/>
  <c r="E184" i="5"/>
  <c r="E183" i="5" s="1"/>
  <c r="C184" i="5"/>
  <c r="C183" i="5" s="1"/>
  <c r="J182" i="5"/>
  <c r="H181" i="5"/>
  <c r="F182" i="5"/>
  <c r="F181" i="5" s="1"/>
  <c r="D182" i="5"/>
  <c r="D181" i="5" s="1"/>
  <c r="G181" i="5"/>
  <c r="E181" i="5"/>
  <c r="C181" i="5"/>
  <c r="F180" i="5"/>
  <c r="F179" i="5" s="1"/>
  <c r="D180" i="5"/>
  <c r="D179" i="5" s="1"/>
  <c r="I179" i="5"/>
  <c r="G179" i="5"/>
  <c r="E179" i="5"/>
  <c r="C179" i="5"/>
  <c r="F178" i="5"/>
  <c r="F177" i="5" s="1"/>
  <c r="D178" i="5"/>
  <c r="D177" i="5" s="1"/>
  <c r="G177" i="5"/>
  <c r="E177" i="5"/>
  <c r="C177" i="5"/>
  <c r="F173" i="5"/>
  <c r="D173" i="5"/>
  <c r="J171" i="5"/>
  <c r="F171" i="5"/>
  <c r="D171" i="5"/>
  <c r="I169" i="5"/>
  <c r="G170" i="5"/>
  <c r="G169" i="5" s="1"/>
  <c r="E170" i="5"/>
  <c r="E169" i="5" s="1"/>
  <c r="C170" i="5"/>
  <c r="C169" i="5" s="1"/>
  <c r="J168" i="5"/>
  <c r="F168" i="5"/>
  <c r="F167" i="5" s="1"/>
  <c r="D168" i="5"/>
  <c r="D167" i="5" s="1"/>
  <c r="J167" i="5"/>
  <c r="G167" i="5"/>
  <c r="E167" i="5"/>
  <c r="C167" i="5"/>
  <c r="J166" i="5"/>
  <c r="F166" i="5"/>
  <c r="F165" i="5" s="1"/>
  <c r="D166" i="5"/>
  <c r="D165" i="5" s="1"/>
  <c r="I165" i="5"/>
  <c r="H165" i="5"/>
  <c r="G165" i="5"/>
  <c r="E165" i="5"/>
  <c r="C165" i="5"/>
  <c r="J164" i="5"/>
  <c r="F164" i="5"/>
  <c r="F163" i="5" s="1"/>
  <c r="D164" i="5"/>
  <c r="D163" i="5" s="1"/>
  <c r="I163" i="5"/>
  <c r="H163" i="5"/>
  <c r="G163" i="5"/>
  <c r="E163" i="5"/>
  <c r="C163" i="5"/>
  <c r="H158" i="5"/>
  <c r="J158" i="5" s="1"/>
  <c r="F158" i="5"/>
  <c r="D158" i="5"/>
  <c r="H157" i="5"/>
  <c r="F157" i="5"/>
  <c r="D157" i="5"/>
  <c r="I156" i="5"/>
  <c r="I155" i="5" s="1"/>
  <c r="G156" i="5"/>
  <c r="G155" i="5" s="1"/>
  <c r="E156" i="5"/>
  <c r="E155" i="5" s="1"/>
  <c r="C156" i="5"/>
  <c r="C155" i="5" s="1"/>
  <c r="H154" i="5"/>
  <c r="F154" i="5"/>
  <c r="F153" i="5" s="1"/>
  <c r="D154" i="5"/>
  <c r="D153" i="5" s="1"/>
  <c r="I153" i="5"/>
  <c r="G153" i="5"/>
  <c r="E153" i="5"/>
  <c r="C153" i="5"/>
  <c r="H152" i="5"/>
  <c r="F152" i="5"/>
  <c r="F151" i="5" s="1"/>
  <c r="D152" i="5"/>
  <c r="D151" i="5" s="1"/>
  <c r="I151" i="5"/>
  <c r="G151" i="5"/>
  <c r="E151" i="5"/>
  <c r="C151" i="5"/>
  <c r="H150" i="5"/>
  <c r="H149" i="5" s="1"/>
  <c r="F150" i="5"/>
  <c r="F149" i="5" s="1"/>
  <c r="D150" i="5"/>
  <c r="D149" i="5" s="1"/>
  <c r="I149" i="5"/>
  <c r="G149" i="5"/>
  <c r="E149" i="5"/>
  <c r="C149" i="5"/>
  <c r="H145" i="5"/>
  <c r="J145" i="5" s="1"/>
  <c r="F145" i="5"/>
  <c r="D145" i="5"/>
  <c r="H144" i="5"/>
  <c r="F144" i="5"/>
  <c r="D144" i="5"/>
  <c r="I143" i="5"/>
  <c r="G143" i="5"/>
  <c r="G142" i="5" s="1"/>
  <c r="E143" i="5"/>
  <c r="E142" i="5" s="1"/>
  <c r="C143" i="5"/>
  <c r="C142" i="5" s="1"/>
  <c r="H141" i="5"/>
  <c r="H140" i="5" s="1"/>
  <c r="F141" i="5"/>
  <c r="F140" i="5" s="1"/>
  <c r="D141" i="5"/>
  <c r="D140" i="5" s="1"/>
  <c r="I140" i="5"/>
  <c r="G140" i="5"/>
  <c r="E140" i="5"/>
  <c r="C140" i="5"/>
  <c r="H139" i="5"/>
  <c r="H138" i="5" s="1"/>
  <c r="F139" i="5"/>
  <c r="F138" i="5" s="1"/>
  <c r="D139" i="5"/>
  <c r="D138" i="5" s="1"/>
  <c r="I138" i="5"/>
  <c r="G138" i="5"/>
  <c r="E138" i="5"/>
  <c r="C138" i="5"/>
  <c r="H137" i="5"/>
  <c r="H136" i="5" s="1"/>
  <c r="F137" i="5"/>
  <c r="F136" i="5" s="1"/>
  <c r="D137" i="5"/>
  <c r="D136" i="5" s="1"/>
  <c r="I136" i="5"/>
  <c r="G136" i="5"/>
  <c r="E136" i="5"/>
  <c r="C136" i="5"/>
  <c r="H130" i="5"/>
  <c r="H129" i="5" s="1"/>
  <c r="H128" i="5" s="1"/>
  <c r="H127" i="5" s="1"/>
  <c r="H126" i="5" s="1"/>
  <c r="F131" i="5"/>
  <c r="F130" i="5" s="1"/>
  <c r="F129" i="5" s="1"/>
  <c r="F128" i="5" s="1"/>
  <c r="F127" i="5" s="1"/>
  <c r="F126" i="5" s="1"/>
  <c r="D131" i="5"/>
  <c r="D130" i="5" s="1"/>
  <c r="D129" i="5" s="1"/>
  <c r="D128" i="5" s="1"/>
  <c r="D127" i="5" s="1"/>
  <c r="D126" i="5" s="1"/>
  <c r="I129" i="5"/>
  <c r="I128" i="5" s="1"/>
  <c r="G130" i="5"/>
  <c r="G129" i="5" s="1"/>
  <c r="G128" i="5" s="1"/>
  <c r="G127" i="5" s="1"/>
  <c r="G126" i="5" s="1"/>
  <c r="E130" i="5"/>
  <c r="E129" i="5" s="1"/>
  <c r="E128" i="5" s="1"/>
  <c r="E127" i="5" s="1"/>
  <c r="E126" i="5" s="1"/>
  <c r="C130" i="5"/>
  <c r="C129" i="5" s="1"/>
  <c r="C128" i="5" s="1"/>
  <c r="C127" i="5" s="1"/>
  <c r="C126" i="5" s="1"/>
  <c r="H125" i="5"/>
  <c r="J125" i="5" s="1"/>
  <c r="F125" i="5"/>
  <c r="D125" i="5"/>
  <c r="H124" i="5"/>
  <c r="F124" i="5"/>
  <c r="D124" i="5"/>
  <c r="I123" i="5"/>
  <c r="I122" i="5" s="1"/>
  <c r="G123" i="5"/>
  <c r="G122" i="5" s="1"/>
  <c r="E123" i="5"/>
  <c r="E122" i="5" s="1"/>
  <c r="C123" i="5"/>
  <c r="C122" i="5" s="1"/>
  <c r="H121" i="5"/>
  <c r="H120" i="5" s="1"/>
  <c r="F121" i="5"/>
  <c r="F120" i="5" s="1"/>
  <c r="D121" i="5"/>
  <c r="D120" i="5" s="1"/>
  <c r="I120" i="5"/>
  <c r="G120" i="5"/>
  <c r="E120" i="5"/>
  <c r="C120" i="5"/>
  <c r="H119" i="5"/>
  <c r="H118" i="5" s="1"/>
  <c r="F119" i="5"/>
  <c r="F118" i="5" s="1"/>
  <c r="D119" i="5"/>
  <c r="D118" i="5" s="1"/>
  <c r="I118" i="5"/>
  <c r="G118" i="5"/>
  <c r="E118" i="5"/>
  <c r="C118" i="5"/>
  <c r="H117" i="5"/>
  <c r="F117" i="5"/>
  <c r="F116" i="5" s="1"/>
  <c r="D117" i="5"/>
  <c r="D116" i="5" s="1"/>
  <c r="I116" i="5"/>
  <c r="G116" i="5"/>
  <c r="E116" i="5"/>
  <c r="C116" i="5"/>
  <c r="H112" i="5"/>
  <c r="J112" i="5" s="1"/>
  <c r="F112" i="5"/>
  <c r="D112" i="5"/>
  <c r="H111" i="5"/>
  <c r="F111" i="5"/>
  <c r="D111" i="5"/>
  <c r="I110" i="5"/>
  <c r="G110" i="5"/>
  <c r="G109" i="5" s="1"/>
  <c r="E110" i="5"/>
  <c r="E109" i="5" s="1"/>
  <c r="C110" i="5"/>
  <c r="C109" i="5" s="1"/>
  <c r="H108" i="5"/>
  <c r="H107" i="5" s="1"/>
  <c r="F108" i="5"/>
  <c r="F107" i="5" s="1"/>
  <c r="D108" i="5"/>
  <c r="D107" i="5" s="1"/>
  <c r="I107" i="5"/>
  <c r="G107" i="5"/>
  <c r="E107" i="5"/>
  <c r="C107" i="5"/>
  <c r="H106" i="5"/>
  <c r="F106" i="5"/>
  <c r="F105" i="5" s="1"/>
  <c r="D106" i="5"/>
  <c r="D105" i="5" s="1"/>
  <c r="I105" i="5"/>
  <c r="G105" i="5"/>
  <c r="E105" i="5"/>
  <c r="C105" i="5"/>
  <c r="H104" i="5"/>
  <c r="H103" i="5" s="1"/>
  <c r="F104" i="5"/>
  <c r="F103" i="5" s="1"/>
  <c r="D104" i="5"/>
  <c r="D103" i="5" s="1"/>
  <c r="I103" i="5"/>
  <c r="G103" i="5"/>
  <c r="E103" i="5"/>
  <c r="C103" i="5"/>
  <c r="F98" i="5"/>
  <c r="D98" i="5"/>
  <c r="F97" i="5"/>
  <c r="D97" i="5"/>
  <c r="I95" i="5"/>
  <c r="G96" i="5"/>
  <c r="G95" i="5" s="1"/>
  <c r="G94" i="5" s="1"/>
  <c r="G93" i="5" s="1"/>
  <c r="G92" i="5" s="1"/>
  <c r="E96" i="5"/>
  <c r="E95" i="5" s="1"/>
  <c r="E94" i="5" s="1"/>
  <c r="E93" i="5" s="1"/>
  <c r="E92" i="5" s="1"/>
  <c r="C96" i="5"/>
  <c r="C95" i="5" s="1"/>
  <c r="C94" i="5" s="1"/>
  <c r="C93" i="5" s="1"/>
  <c r="C92" i="5" s="1"/>
  <c r="J91" i="5"/>
  <c r="F91" i="5"/>
  <c r="F90" i="5" s="1"/>
  <c r="F89" i="5" s="1"/>
  <c r="F87" i="5" s="1"/>
  <c r="F86" i="5" s="1"/>
  <c r="D91" i="5"/>
  <c r="D90" i="5" s="1"/>
  <c r="D89" i="5" s="1"/>
  <c r="D87" i="5" s="1"/>
  <c r="D86" i="5" s="1"/>
  <c r="I88" i="5"/>
  <c r="H89" i="5"/>
  <c r="H87" i="5" s="1"/>
  <c r="H86" i="5" s="1"/>
  <c r="G90" i="5"/>
  <c r="G89" i="5" s="1"/>
  <c r="G87" i="5" s="1"/>
  <c r="G86" i="5" s="1"/>
  <c r="E90" i="5"/>
  <c r="E89" i="5" s="1"/>
  <c r="E87" i="5" s="1"/>
  <c r="E86" i="5" s="1"/>
  <c r="C90" i="5"/>
  <c r="C89" i="5" s="1"/>
  <c r="C87" i="5" s="1"/>
  <c r="C86" i="5" s="1"/>
  <c r="F82" i="5"/>
  <c r="D82" i="5"/>
  <c r="J81" i="5"/>
  <c r="F81" i="5"/>
  <c r="D81" i="5"/>
  <c r="G80" i="5"/>
  <c r="E80" i="5"/>
  <c r="C80" i="5"/>
  <c r="F79" i="5"/>
  <c r="F78" i="5" s="1"/>
  <c r="D79" i="5"/>
  <c r="D78" i="5" s="1"/>
  <c r="G78" i="5"/>
  <c r="E78" i="5"/>
  <c r="C78" i="5"/>
  <c r="J73" i="5"/>
  <c r="F73" i="5"/>
  <c r="F72" i="5" s="1"/>
  <c r="F71" i="5" s="1"/>
  <c r="D73" i="5"/>
  <c r="D72" i="5" s="1"/>
  <c r="D71" i="5" s="1"/>
  <c r="J71" i="5"/>
  <c r="H72" i="5"/>
  <c r="J72" i="5" s="1"/>
  <c r="G72" i="5"/>
  <c r="G71" i="5" s="1"/>
  <c r="E72" i="5"/>
  <c r="E71" i="5" s="1"/>
  <c r="C72" i="5"/>
  <c r="C71" i="5" s="1"/>
  <c r="J70" i="5"/>
  <c r="F70" i="5"/>
  <c r="D70" i="5"/>
  <c r="J69" i="5"/>
  <c r="F69" i="5"/>
  <c r="D69" i="5"/>
  <c r="J68" i="5"/>
  <c r="F68" i="5"/>
  <c r="D68" i="5"/>
  <c r="J67" i="5"/>
  <c r="F67" i="5"/>
  <c r="D67" i="5"/>
  <c r="F66" i="5"/>
  <c r="D66" i="5"/>
  <c r="G65" i="5"/>
  <c r="E65" i="5"/>
  <c r="C65" i="5"/>
  <c r="J64" i="5"/>
  <c r="H56" i="5"/>
  <c r="F64" i="5"/>
  <c r="D64" i="5"/>
  <c r="J63" i="5"/>
  <c r="F63" i="5"/>
  <c r="D63" i="5"/>
  <c r="J62" i="5"/>
  <c r="F62" i="5"/>
  <c r="D62" i="5"/>
  <c r="J61" i="5"/>
  <c r="F61" i="5"/>
  <c r="D61" i="5"/>
  <c r="J60" i="5"/>
  <c r="F60" i="5"/>
  <c r="D60" i="5"/>
  <c r="J59" i="5"/>
  <c r="F59" i="5"/>
  <c r="D59" i="5"/>
  <c r="J58" i="5"/>
  <c r="F58" i="5"/>
  <c r="D58" i="5"/>
  <c r="J57" i="5"/>
  <c r="F57" i="5"/>
  <c r="D57" i="5"/>
  <c r="G56" i="5"/>
  <c r="E56" i="5"/>
  <c r="C56" i="5"/>
  <c r="J55" i="5"/>
  <c r="F55" i="5"/>
  <c r="D55" i="5"/>
  <c r="F54" i="5"/>
  <c r="D54" i="5"/>
  <c r="J53" i="5"/>
  <c r="F53" i="5"/>
  <c r="D53" i="5"/>
  <c r="J52" i="5"/>
  <c r="F52" i="5"/>
  <c r="D52" i="5"/>
  <c r="G51" i="5"/>
  <c r="E51" i="5"/>
  <c r="C51" i="5"/>
  <c r="J50" i="5"/>
  <c r="F50" i="5"/>
  <c r="D50" i="5"/>
  <c r="J49" i="5"/>
  <c r="F49" i="5"/>
  <c r="D49" i="5"/>
  <c r="H47" i="5"/>
  <c r="F48" i="5"/>
  <c r="D48" i="5"/>
  <c r="G47" i="5"/>
  <c r="E47" i="5"/>
  <c r="C47" i="5"/>
  <c r="H41" i="5"/>
  <c r="D40" i="5"/>
  <c r="D29" i="5" s="1"/>
  <c r="D28" i="5" s="1"/>
  <c r="D27" i="5" s="1"/>
  <c r="D26" i="5" s="1"/>
  <c r="D25" i="5" s="1"/>
  <c r="H27" i="5"/>
  <c r="H26" i="5" s="1"/>
  <c r="G29" i="5"/>
  <c r="G28" i="5" s="1"/>
  <c r="G27" i="5" s="1"/>
  <c r="G26" i="5" s="1"/>
  <c r="G25" i="5" s="1"/>
  <c r="F29" i="5"/>
  <c r="F28" i="5" s="1"/>
  <c r="F27" i="5" s="1"/>
  <c r="F26" i="5" s="1"/>
  <c r="F25" i="5" s="1"/>
  <c r="E29" i="5"/>
  <c r="E28" i="5" s="1"/>
  <c r="E27" i="5" s="1"/>
  <c r="E26" i="5" s="1"/>
  <c r="E25" i="5" s="1"/>
  <c r="C29" i="5"/>
  <c r="C28" i="5" s="1"/>
  <c r="C27" i="5" s="1"/>
  <c r="C26" i="5" s="1"/>
  <c r="C25" i="5" s="1"/>
  <c r="H24" i="5"/>
  <c r="J24" i="5" s="1"/>
  <c r="F24" i="5"/>
  <c r="F23" i="5" s="1"/>
  <c r="F22" i="5" s="1"/>
  <c r="F21" i="5" s="1"/>
  <c r="F20" i="5" s="1"/>
  <c r="F19" i="5" s="1"/>
  <c r="D24" i="5"/>
  <c r="D23" i="5" s="1"/>
  <c r="D22" i="5" s="1"/>
  <c r="D21" i="5" s="1"/>
  <c r="D20" i="5" s="1"/>
  <c r="D19" i="5" s="1"/>
  <c r="I23" i="5"/>
  <c r="I22" i="5" s="1"/>
  <c r="G23" i="5"/>
  <c r="G22" i="5" s="1"/>
  <c r="G21" i="5" s="1"/>
  <c r="G20" i="5" s="1"/>
  <c r="G19" i="5" s="1"/>
  <c r="E23" i="5"/>
  <c r="E22" i="5" s="1"/>
  <c r="E21" i="5" s="1"/>
  <c r="E20" i="5" s="1"/>
  <c r="E19" i="5" s="1"/>
  <c r="C23" i="5"/>
  <c r="C22" i="5" s="1"/>
  <c r="C21" i="5" s="1"/>
  <c r="C20" i="5" s="1"/>
  <c r="C19" i="5" s="1"/>
  <c r="C18" i="5" s="1"/>
  <c r="C17" i="5" s="1"/>
  <c r="J15" i="5"/>
  <c r="F15" i="5"/>
  <c r="F14" i="5" s="1"/>
  <c r="F13" i="5" s="1"/>
  <c r="F12" i="5" s="1"/>
  <c r="F11" i="5" s="1"/>
  <c r="F10" i="5" s="1"/>
  <c r="F9" i="5" s="1"/>
  <c r="F8" i="5" s="1"/>
  <c r="F7" i="5" s="1"/>
  <c r="D15" i="5"/>
  <c r="D14" i="5" s="1"/>
  <c r="D13" i="5" s="1"/>
  <c r="D12" i="5" s="1"/>
  <c r="D11" i="5" s="1"/>
  <c r="D10" i="5" s="1"/>
  <c r="D9" i="5" s="1"/>
  <c r="D8" i="5" s="1"/>
  <c r="D7" i="5" s="1"/>
  <c r="I14" i="5"/>
  <c r="H14" i="5"/>
  <c r="H13" i="5" s="1"/>
  <c r="H12" i="5" s="1"/>
  <c r="G14" i="5"/>
  <c r="G13" i="5" s="1"/>
  <c r="G12" i="5" s="1"/>
  <c r="G11" i="5" s="1"/>
  <c r="G10" i="5" s="1"/>
  <c r="G9" i="5" s="1"/>
  <c r="G8" i="5" s="1"/>
  <c r="G7" i="5" s="1"/>
  <c r="E14" i="5"/>
  <c r="E13" i="5" s="1"/>
  <c r="E12" i="5" s="1"/>
  <c r="E11" i="5" s="1"/>
  <c r="E10" i="5" s="1"/>
  <c r="E9" i="5" s="1"/>
  <c r="E8" i="5" s="1"/>
  <c r="E7" i="5" s="1"/>
  <c r="C14" i="5"/>
  <c r="C13" i="5" s="1"/>
  <c r="C12" i="5" s="1"/>
  <c r="C11" i="5" s="1"/>
  <c r="C10" i="5" s="1"/>
  <c r="C9" i="5" s="1"/>
  <c r="C8" i="5" s="1"/>
  <c r="C7" i="5" s="1"/>
  <c r="H10" i="5"/>
  <c r="H9" i="5" s="1"/>
  <c r="H8" i="5" s="1"/>
  <c r="I16" i="3"/>
  <c r="H16" i="3"/>
  <c r="I15" i="3"/>
  <c r="H15" i="3"/>
  <c r="I14" i="3"/>
  <c r="H14" i="3"/>
  <c r="I13" i="3"/>
  <c r="H13" i="3"/>
  <c r="G12" i="3"/>
  <c r="G11" i="3" s="1"/>
  <c r="F12" i="3"/>
  <c r="F11" i="3" s="1"/>
  <c r="E12" i="3"/>
  <c r="D12" i="3"/>
  <c r="D11" i="3" s="1"/>
  <c r="C12" i="3"/>
  <c r="C11" i="3" s="1"/>
  <c r="B12" i="3"/>
  <c r="E11" i="3"/>
  <c r="B11" i="3"/>
  <c r="G72" i="2"/>
  <c r="E72" i="2"/>
  <c r="F71" i="2"/>
  <c r="K70" i="2"/>
  <c r="F70" i="2"/>
  <c r="K69" i="2"/>
  <c r="F68" i="2"/>
  <c r="K67" i="2"/>
  <c r="J67" i="2"/>
  <c r="K65" i="2"/>
  <c r="G65" i="2"/>
  <c r="E65" i="2"/>
  <c r="G61" i="2"/>
  <c r="K60" i="2"/>
  <c r="K57" i="2"/>
  <c r="I56" i="2"/>
  <c r="G56" i="2"/>
  <c r="E56" i="2"/>
  <c r="F54" i="2"/>
  <c r="G52" i="2"/>
  <c r="E52" i="2"/>
  <c r="K51" i="2"/>
  <c r="K50" i="2"/>
  <c r="J50" i="2"/>
  <c r="K49" i="2"/>
  <c r="J49" i="2"/>
  <c r="K48" i="2"/>
  <c r="J48" i="2"/>
  <c r="F47" i="2"/>
  <c r="K46" i="2"/>
  <c r="J46" i="2"/>
  <c r="K45" i="2"/>
  <c r="J45" i="2"/>
  <c r="K44" i="2"/>
  <c r="G43" i="2"/>
  <c r="E43" i="2"/>
  <c r="K41" i="2"/>
  <c r="J41" i="2"/>
  <c r="K40" i="2"/>
  <c r="J40" i="2"/>
  <c r="K39" i="2"/>
  <c r="J39" i="2"/>
  <c r="K38" i="2"/>
  <c r="G37" i="2"/>
  <c r="E37" i="2"/>
  <c r="G30" i="2"/>
  <c r="E30" i="2"/>
  <c r="K29" i="2"/>
  <c r="J29" i="2"/>
  <c r="K28" i="2"/>
  <c r="J28" i="2"/>
  <c r="K27" i="2"/>
  <c r="J27" i="2"/>
  <c r="K26" i="2"/>
  <c r="J26" i="2"/>
  <c r="K24" i="2"/>
  <c r="K23" i="2"/>
  <c r="J23" i="2"/>
  <c r="K22" i="2"/>
  <c r="G22" i="2"/>
  <c r="E22" i="2"/>
  <c r="J20" i="2"/>
  <c r="K19" i="2"/>
  <c r="K18" i="2"/>
  <c r="K17" i="2"/>
  <c r="G17" i="2"/>
  <c r="E17" i="2"/>
  <c r="I15" i="2"/>
  <c r="G15" i="2"/>
  <c r="E15" i="2"/>
  <c r="K13" i="2"/>
  <c r="J13" i="2"/>
  <c r="G12" i="2"/>
  <c r="E12" i="2"/>
  <c r="F33" i="1"/>
  <c r="L30" i="1"/>
  <c r="K30" i="1"/>
  <c r="L23" i="1"/>
  <c r="K23" i="1"/>
  <c r="J23" i="1"/>
  <c r="J33" i="1" s="1"/>
  <c r="H23" i="1"/>
  <c r="H33" i="1" s="1"/>
  <c r="F23" i="1"/>
  <c r="K22" i="1"/>
  <c r="I22" i="1"/>
  <c r="G22" i="1"/>
  <c r="G23" i="1" s="1"/>
  <c r="K21" i="1"/>
  <c r="I21" i="1"/>
  <c r="I23" i="1" s="1"/>
  <c r="G21" i="1"/>
  <c r="L14" i="1"/>
  <c r="K14" i="1"/>
  <c r="K13" i="1"/>
  <c r="I15" i="1"/>
  <c r="H12" i="1"/>
  <c r="F12" i="1"/>
  <c r="I11" i="1"/>
  <c r="G11" i="1"/>
  <c r="L10" i="1"/>
  <c r="K10" i="1"/>
  <c r="H9" i="1"/>
  <c r="H15" i="1" s="1"/>
  <c r="F9" i="1"/>
  <c r="F15" i="1" s="1"/>
  <c r="J202" i="5" l="1"/>
  <c r="D463" i="5"/>
  <c r="D277" i="5"/>
  <c r="F218" i="5"/>
  <c r="F217" i="5" s="1"/>
  <c r="D389" i="5"/>
  <c r="D388" i="5" s="1"/>
  <c r="D387" i="5" s="1"/>
  <c r="D386" i="5" s="1"/>
  <c r="E504" i="5"/>
  <c r="E503" i="5" s="1"/>
  <c r="E502" i="5" s="1"/>
  <c r="C176" i="5"/>
  <c r="C175" i="5" s="1"/>
  <c r="C174" i="5" s="1"/>
  <c r="F454" i="5"/>
  <c r="J103" i="5"/>
  <c r="C135" i="5"/>
  <c r="C134" i="5" s="1"/>
  <c r="C133" i="5" s="1"/>
  <c r="H123" i="5"/>
  <c r="H122" i="5" s="1"/>
  <c r="J122" i="5" s="1"/>
  <c r="J149" i="5"/>
  <c r="D450" i="5"/>
  <c r="D110" i="5"/>
  <c r="D109" i="5" s="1"/>
  <c r="F156" i="5"/>
  <c r="F155" i="5" s="1"/>
  <c r="H226" i="5"/>
  <c r="H225" i="5" s="1"/>
  <c r="H224" i="5" s="1"/>
  <c r="H223" i="5" s="1"/>
  <c r="H222" i="5" s="1"/>
  <c r="C210" i="5"/>
  <c r="C209" i="5" s="1"/>
  <c r="C208" i="5" s="1"/>
  <c r="D314" i="5"/>
  <c r="F524" i="5"/>
  <c r="F523" i="5" s="1"/>
  <c r="F522" i="5" s="1"/>
  <c r="F521" i="5" s="1"/>
  <c r="G210" i="5"/>
  <c r="G209" i="5" s="1"/>
  <c r="G208" i="5" s="1"/>
  <c r="C197" i="5"/>
  <c r="F289" i="5"/>
  <c r="D293" i="5"/>
  <c r="D297" i="5"/>
  <c r="D524" i="5"/>
  <c r="D523" i="5" s="1"/>
  <c r="D522" i="5" s="1"/>
  <c r="D521" i="5" s="1"/>
  <c r="F609" i="5"/>
  <c r="C374" i="5"/>
  <c r="E374" i="5"/>
  <c r="G374" i="5"/>
  <c r="F374" i="5"/>
  <c r="J139" i="5"/>
  <c r="F205" i="5"/>
  <c r="F204" i="5" s="1"/>
  <c r="F297" i="5"/>
  <c r="E446" i="5"/>
  <c r="E445" i="5" s="1"/>
  <c r="E444" i="5" s="1"/>
  <c r="E443" i="5" s="1"/>
  <c r="J121" i="5"/>
  <c r="F143" i="5"/>
  <c r="F142" i="5" s="1"/>
  <c r="F286" i="5"/>
  <c r="G446" i="5"/>
  <c r="G445" i="5" s="1"/>
  <c r="G444" i="5" s="1"/>
  <c r="G443" i="5" s="1"/>
  <c r="C462" i="5"/>
  <c r="H23" i="5"/>
  <c r="H22" i="5" s="1"/>
  <c r="H21" i="5" s="1"/>
  <c r="H20" i="5" s="1"/>
  <c r="H19" i="5" s="1"/>
  <c r="H18" i="5" s="1"/>
  <c r="H17" i="5" s="1"/>
  <c r="G394" i="5"/>
  <c r="G393" i="5" s="1"/>
  <c r="G392" i="5" s="1"/>
  <c r="H450" i="5"/>
  <c r="J450" i="5" s="1"/>
  <c r="C562" i="5"/>
  <c r="F262" i="5"/>
  <c r="F277" i="5"/>
  <c r="E562" i="5"/>
  <c r="H143" i="5"/>
  <c r="H142" i="5" s="1"/>
  <c r="C102" i="5"/>
  <c r="C101" i="5" s="1"/>
  <c r="C100" i="5" s="1"/>
  <c r="G148" i="5"/>
  <c r="G147" i="5" s="1"/>
  <c r="G146" i="5" s="1"/>
  <c r="G162" i="5"/>
  <c r="G161" i="5" s="1"/>
  <c r="G160" i="5" s="1"/>
  <c r="F450" i="5"/>
  <c r="F505" i="5"/>
  <c r="F504" i="5" s="1"/>
  <c r="F503" i="5" s="1"/>
  <c r="F502" i="5" s="1"/>
  <c r="G515" i="5"/>
  <c r="G514" i="5" s="1"/>
  <c r="G513" i="5" s="1"/>
  <c r="D536" i="5"/>
  <c r="D535" i="5" s="1"/>
  <c r="D534" i="5" s="1"/>
  <c r="D533" i="5" s="1"/>
  <c r="J138" i="5"/>
  <c r="G462" i="5"/>
  <c r="F123" i="5"/>
  <c r="F122" i="5" s="1"/>
  <c r="H211" i="5"/>
  <c r="J211" i="5" s="1"/>
  <c r="D268" i="5"/>
  <c r="D317" i="5"/>
  <c r="D580" i="5"/>
  <c r="D47" i="5"/>
  <c r="G77" i="5"/>
  <c r="G76" i="5" s="1"/>
  <c r="G75" i="5" s="1"/>
  <c r="G74" i="5" s="1"/>
  <c r="F110" i="5"/>
  <c r="F109" i="5" s="1"/>
  <c r="J120" i="5"/>
  <c r="D289" i="5"/>
  <c r="F314" i="5"/>
  <c r="F490" i="5"/>
  <c r="F197" i="5"/>
  <c r="F148" i="5"/>
  <c r="D210" i="5"/>
  <c r="D351" i="5"/>
  <c r="E596" i="5"/>
  <c r="C46" i="5"/>
  <c r="C45" i="5" s="1"/>
  <c r="C44" i="5" s="1"/>
  <c r="C43" i="5" s="1"/>
  <c r="I115" i="5"/>
  <c r="I114" i="5" s="1"/>
  <c r="E135" i="5"/>
  <c r="E134" i="5" s="1"/>
  <c r="E133" i="5" s="1"/>
  <c r="J144" i="5"/>
  <c r="D148" i="5"/>
  <c r="D176" i="5"/>
  <c r="H454" i="5"/>
  <c r="J454" i="5" s="1"/>
  <c r="C596" i="5"/>
  <c r="I602" i="5"/>
  <c r="J162" i="5"/>
  <c r="F210" i="5"/>
  <c r="F209" i="5" s="1"/>
  <c r="F208" i="5" s="1"/>
  <c r="F268" i="5"/>
  <c r="G421" i="5"/>
  <c r="G420" i="5" s="1"/>
  <c r="G419" i="5" s="1"/>
  <c r="F463" i="5"/>
  <c r="F462" i="5" s="1"/>
  <c r="D631" i="5"/>
  <c r="C627" i="5"/>
  <c r="C621" i="5" s="1"/>
  <c r="C620" i="5" s="1"/>
  <c r="C619" i="5" s="1"/>
  <c r="J451" i="5"/>
  <c r="D96" i="5"/>
  <c r="D95" i="5" s="1"/>
  <c r="D94" i="5" s="1"/>
  <c r="D93" i="5" s="1"/>
  <c r="D92" i="5" s="1"/>
  <c r="J136" i="5"/>
  <c r="I142" i="5"/>
  <c r="D156" i="5"/>
  <c r="D155" i="5" s="1"/>
  <c r="F170" i="5"/>
  <c r="F169" i="5" s="1"/>
  <c r="F184" i="5"/>
  <c r="F183" i="5" s="1"/>
  <c r="H239" i="5"/>
  <c r="H238" i="5" s="1"/>
  <c r="H237" i="5" s="1"/>
  <c r="H236" i="5" s="1"/>
  <c r="H235" i="5" s="1"/>
  <c r="H234" i="5" s="1"/>
  <c r="D258" i="5"/>
  <c r="H457" i="5"/>
  <c r="J457" i="5" s="1"/>
  <c r="C471" i="5"/>
  <c r="D609" i="5"/>
  <c r="D608" i="5" s="1"/>
  <c r="D607" i="5" s="1"/>
  <c r="G46" i="5"/>
  <c r="G45" i="5" s="1"/>
  <c r="G44" i="5" s="1"/>
  <c r="G43" i="5" s="1"/>
  <c r="J104" i="5"/>
  <c r="J150" i="5"/>
  <c r="F162" i="5"/>
  <c r="C285" i="5"/>
  <c r="C284" i="5" s="1"/>
  <c r="C283" i="5" s="1"/>
  <c r="D454" i="5"/>
  <c r="E580" i="5"/>
  <c r="C148" i="5"/>
  <c r="C147" i="5" s="1"/>
  <c r="C146" i="5" s="1"/>
  <c r="C310" i="5"/>
  <c r="C301" i="5" s="1"/>
  <c r="C300" i="5" s="1"/>
  <c r="D399" i="5"/>
  <c r="E394" i="5"/>
  <c r="E393" i="5" s="1"/>
  <c r="E392" i="5" s="1"/>
  <c r="G471" i="5"/>
  <c r="D197" i="5"/>
  <c r="H232" i="5"/>
  <c r="H231" i="5" s="1"/>
  <c r="H230" i="5" s="1"/>
  <c r="H229" i="5" s="1"/>
  <c r="H228" i="5" s="1"/>
  <c r="E285" i="5"/>
  <c r="E284" i="5" s="1"/>
  <c r="E283" i="5" s="1"/>
  <c r="H213" i="5"/>
  <c r="D479" i="5"/>
  <c r="F516" i="5"/>
  <c r="F515" i="5" s="1"/>
  <c r="F514" i="5" s="1"/>
  <c r="F513" i="5" s="1"/>
  <c r="H110" i="5"/>
  <c r="H109" i="5" s="1"/>
  <c r="D123" i="5"/>
  <c r="D122" i="5" s="1"/>
  <c r="E210" i="5"/>
  <c r="E209" i="5" s="1"/>
  <c r="E208" i="5" s="1"/>
  <c r="J213" i="5"/>
  <c r="G285" i="5"/>
  <c r="G284" i="5" s="1"/>
  <c r="G283" i="5" s="1"/>
  <c r="E310" i="5"/>
  <c r="E301" i="5" s="1"/>
  <c r="E300" i="5" s="1"/>
  <c r="D447" i="5"/>
  <c r="G523" i="5"/>
  <c r="G522" i="5" s="1"/>
  <c r="G521" i="5" s="1"/>
  <c r="F631" i="5"/>
  <c r="J140" i="5"/>
  <c r="G102" i="5"/>
  <c r="G101" i="5" s="1"/>
  <c r="G100" i="5" s="1"/>
  <c r="D143" i="5"/>
  <c r="D142" i="5" s="1"/>
  <c r="C162" i="5"/>
  <c r="C161" i="5" s="1"/>
  <c r="C160" i="5" s="1"/>
  <c r="I197" i="5"/>
  <c r="J197" i="5" s="1"/>
  <c r="G310" i="5"/>
  <c r="G301" i="5" s="1"/>
  <c r="G300" i="5" s="1"/>
  <c r="F317" i="5"/>
  <c r="F310" i="5" s="1"/>
  <c r="F301" i="5" s="1"/>
  <c r="F300" i="5" s="1"/>
  <c r="D516" i="5"/>
  <c r="D515" i="5" s="1"/>
  <c r="D514" i="5" s="1"/>
  <c r="D513" i="5" s="1"/>
  <c r="E523" i="5"/>
  <c r="E522" i="5" s="1"/>
  <c r="E521" i="5" s="1"/>
  <c r="E501" i="5" s="1"/>
  <c r="K37" i="2"/>
  <c r="I12" i="3"/>
  <c r="L33" i="1"/>
  <c r="K33" i="1"/>
  <c r="J289" i="5"/>
  <c r="J416" i="5"/>
  <c r="D56" i="5"/>
  <c r="G221" i="5"/>
  <c r="C257" i="5"/>
  <c r="C246" i="5" s="1"/>
  <c r="C245" i="5" s="1"/>
  <c r="J181" i="5"/>
  <c r="H88" i="5"/>
  <c r="J88" i="5" s="1"/>
  <c r="J47" i="5"/>
  <c r="J56" i="5"/>
  <c r="K12" i="2"/>
  <c r="J22" i="2"/>
  <c r="K56" i="2"/>
  <c r="G64" i="2"/>
  <c r="I11" i="3"/>
  <c r="E64" i="2"/>
  <c r="G36" i="2"/>
  <c r="J56" i="2"/>
  <c r="E36" i="2"/>
  <c r="K43" i="2"/>
  <c r="G11" i="2"/>
  <c r="E11" i="2"/>
  <c r="J317" i="5"/>
  <c r="J14" i="5"/>
  <c r="I13" i="5"/>
  <c r="I21" i="5"/>
  <c r="H286" i="5"/>
  <c r="J80" i="5"/>
  <c r="J173" i="5"/>
  <c r="H169" i="5"/>
  <c r="H200" i="5"/>
  <c r="J201" i="5"/>
  <c r="I127" i="5"/>
  <c r="J127" i="5" s="1"/>
  <c r="J128" i="5"/>
  <c r="H153" i="5"/>
  <c r="J153" i="5" s="1"/>
  <c r="J154" i="5"/>
  <c r="G176" i="5"/>
  <c r="G175" i="5" s="1"/>
  <c r="G174" i="5" s="1"/>
  <c r="H205" i="5"/>
  <c r="H204" i="5" s="1"/>
  <c r="J204" i="5" s="1"/>
  <c r="I217" i="5"/>
  <c r="J217" i="5" s="1"/>
  <c r="J218" i="5"/>
  <c r="E18" i="5"/>
  <c r="E17" i="5" s="1"/>
  <c r="F47" i="5"/>
  <c r="D102" i="5"/>
  <c r="D101" i="5" s="1"/>
  <c r="D100" i="5" s="1"/>
  <c r="H116" i="5"/>
  <c r="J116" i="5" s="1"/>
  <c r="J117" i="5"/>
  <c r="E257" i="5"/>
  <c r="E246" i="5" s="1"/>
  <c r="E245" i="5" s="1"/>
  <c r="F471" i="5"/>
  <c r="D65" i="5"/>
  <c r="E102" i="5"/>
  <c r="E101" i="5" s="1"/>
  <c r="E100" i="5" s="1"/>
  <c r="F135" i="5"/>
  <c r="J200" i="5"/>
  <c r="C221" i="5"/>
  <c r="I231" i="5"/>
  <c r="I230" i="5" s="1"/>
  <c r="F293" i="5"/>
  <c r="G562" i="5"/>
  <c r="J48" i="5"/>
  <c r="F51" i="5"/>
  <c r="J79" i="5"/>
  <c r="F102" i="5"/>
  <c r="I109" i="5"/>
  <c r="J111" i="5"/>
  <c r="I135" i="5"/>
  <c r="J141" i="5"/>
  <c r="H156" i="5"/>
  <c r="H155" i="5" s="1"/>
  <c r="J155" i="5" s="1"/>
  <c r="J157" i="5"/>
  <c r="H184" i="5"/>
  <c r="H183" i="5" s="1"/>
  <c r="D218" i="5"/>
  <c r="D217" i="5" s="1"/>
  <c r="F258" i="5"/>
  <c r="J290" i="5"/>
  <c r="H293" i="5"/>
  <c r="J298" i="5"/>
  <c r="E341" i="5"/>
  <c r="E340" i="5" s="1"/>
  <c r="E339" i="5" s="1"/>
  <c r="E338" i="5" s="1"/>
  <c r="C351" i="5"/>
  <c r="J484" i="5"/>
  <c r="C523" i="5"/>
  <c r="C522" i="5" s="1"/>
  <c r="C521" i="5" s="1"/>
  <c r="I542" i="5"/>
  <c r="C580" i="5"/>
  <c r="C561" i="5" s="1"/>
  <c r="J589" i="5"/>
  <c r="J587" i="5"/>
  <c r="F56" i="5"/>
  <c r="G135" i="5"/>
  <c r="G134" i="5" s="1"/>
  <c r="G133" i="5" s="1"/>
  <c r="D184" i="5"/>
  <c r="D183" i="5" s="1"/>
  <c r="C196" i="5"/>
  <c r="C195" i="5" s="1"/>
  <c r="H215" i="5"/>
  <c r="J215" i="5" s="1"/>
  <c r="D262" i="5"/>
  <c r="J638" i="5"/>
  <c r="G18" i="5"/>
  <c r="G17" i="5" s="1"/>
  <c r="F18" i="5"/>
  <c r="F17" i="5" s="1"/>
  <c r="J27" i="5"/>
  <c r="I26" i="5"/>
  <c r="J28" i="5"/>
  <c r="E46" i="5"/>
  <c r="E45" i="5" s="1"/>
  <c r="E44" i="5" s="1"/>
  <c r="E43" i="5" s="1"/>
  <c r="C77" i="5"/>
  <c r="C76" i="5" s="1"/>
  <c r="C75" i="5" s="1"/>
  <c r="C74" i="5" s="1"/>
  <c r="D80" i="5"/>
  <c r="D77" i="5" s="1"/>
  <c r="D76" i="5" s="1"/>
  <c r="D75" i="5" s="1"/>
  <c r="D74" i="5" s="1"/>
  <c r="F80" i="5"/>
  <c r="F77" i="5" s="1"/>
  <c r="F76" i="5" s="1"/>
  <c r="F75" i="5" s="1"/>
  <c r="F74" i="5" s="1"/>
  <c r="J107" i="5"/>
  <c r="G115" i="5"/>
  <c r="G114" i="5" s="1"/>
  <c r="G113" i="5" s="1"/>
  <c r="F115" i="5"/>
  <c r="F114" i="5" s="1"/>
  <c r="F113" i="5" s="1"/>
  <c r="E115" i="5"/>
  <c r="E114" i="5" s="1"/>
  <c r="E113" i="5" s="1"/>
  <c r="J124" i="5"/>
  <c r="J137" i="5"/>
  <c r="J163" i="5"/>
  <c r="F176" i="5"/>
  <c r="I210" i="5"/>
  <c r="D221" i="5"/>
  <c r="J258" i="5"/>
  <c r="G257" i="5"/>
  <c r="G246" i="5" s="1"/>
  <c r="G245" i="5" s="1"/>
  <c r="D286" i="5"/>
  <c r="J346" i="5"/>
  <c r="G351" i="5"/>
  <c r="F351" i="5"/>
  <c r="I446" i="5"/>
  <c r="C446" i="5"/>
  <c r="C445" i="5" s="1"/>
  <c r="C444" i="5" s="1"/>
  <c r="C443" i="5" s="1"/>
  <c r="F479" i="5"/>
  <c r="F478" i="5" s="1"/>
  <c r="F477" i="5" s="1"/>
  <c r="F476" i="5" s="1"/>
  <c r="J483" i="5"/>
  <c r="J489" i="5"/>
  <c r="D562" i="5"/>
  <c r="G580" i="5"/>
  <c r="F616" i="5"/>
  <c r="F615" i="5" s="1"/>
  <c r="F614" i="5" s="1"/>
  <c r="J406" i="5"/>
  <c r="D433" i="5"/>
  <c r="F433" i="5"/>
  <c r="F447" i="5"/>
  <c r="J463" i="5"/>
  <c r="C515" i="5"/>
  <c r="C514" i="5" s="1"/>
  <c r="C513" i="5" s="1"/>
  <c r="I568" i="5"/>
  <c r="G608" i="5"/>
  <c r="G607" i="5" s="1"/>
  <c r="G606" i="5" s="1"/>
  <c r="G605" i="5" s="1"/>
  <c r="G627" i="5"/>
  <c r="G621" i="5" s="1"/>
  <c r="G620" i="5" s="1"/>
  <c r="G619" i="5" s="1"/>
  <c r="D635" i="5"/>
  <c r="D18" i="5"/>
  <c r="D17" i="5" s="1"/>
  <c r="J29" i="5"/>
  <c r="E77" i="5"/>
  <c r="E76" i="5" s="1"/>
  <c r="E75" i="5" s="1"/>
  <c r="E74" i="5" s="1"/>
  <c r="D115" i="5"/>
  <c r="C115" i="5"/>
  <c r="C114" i="5" s="1"/>
  <c r="C113" i="5" s="1"/>
  <c r="J118" i="5"/>
  <c r="D135" i="5"/>
  <c r="E148" i="5"/>
  <c r="E147" i="5" s="1"/>
  <c r="E146" i="5" s="1"/>
  <c r="E162" i="5"/>
  <c r="E161" i="5" s="1"/>
  <c r="E160" i="5" s="1"/>
  <c r="D162" i="5"/>
  <c r="J165" i="5"/>
  <c r="D170" i="5"/>
  <c r="D169" i="5" s="1"/>
  <c r="E197" i="5"/>
  <c r="E196" i="5" s="1"/>
  <c r="E195" i="5" s="1"/>
  <c r="E221" i="5"/>
  <c r="J277" i="5"/>
  <c r="J314" i="5"/>
  <c r="C341" i="5"/>
  <c r="D342" i="5"/>
  <c r="D341" i="5" s="1"/>
  <c r="J352" i="5"/>
  <c r="C394" i="5"/>
  <c r="C393" i="5" s="1"/>
  <c r="C392" i="5" s="1"/>
  <c r="F422" i="5"/>
  <c r="H447" i="5"/>
  <c r="D462" i="5"/>
  <c r="J531" i="5"/>
  <c r="H542" i="5"/>
  <c r="H541" i="5" s="1"/>
  <c r="J544" i="5"/>
  <c r="D596" i="5"/>
  <c r="F635" i="5"/>
  <c r="D422" i="5"/>
  <c r="E421" i="5"/>
  <c r="E420" i="5" s="1"/>
  <c r="E419" i="5" s="1"/>
  <c r="E462" i="5"/>
  <c r="E461" i="5" s="1"/>
  <c r="E460" i="5" s="1"/>
  <c r="E478" i="5"/>
  <c r="E477" i="5" s="1"/>
  <c r="E476" i="5" s="1"/>
  <c r="E490" i="5"/>
  <c r="C608" i="5"/>
  <c r="C607" i="5" s="1"/>
  <c r="C606" i="5" s="1"/>
  <c r="C605" i="5" s="1"/>
  <c r="E608" i="5"/>
  <c r="E607" i="5" s="1"/>
  <c r="E606" i="5" s="1"/>
  <c r="E605" i="5" s="1"/>
  <c r="F395" i="5"/>
  <c r="D406" i="5"/>
  <c r="D426" i="5"/>
  <c r="G490" i="5"/>
  <c r="F536" i="5"/>
  <c r="F535" i="5" s="1"/>
  <c r="F534" i="5" s="1"/>
  <c r="F533" i="5" s="1"/>
  <c r="F608" i="5"/>
  <c r="F607" i="5" s="1"/>
  <c r="J37" i="2"/>
  <c r="D374" i="5"/>
  <c r="K15" i="1"/>
  <c r="L15" i="1"/>
  <c r="L12" i="1"/>
  <c r="I387" i="5"/>
  <c r="K9" i="1"/>
  <c r="K12" i="1"/>
  <c r="J18" i="2"/>
  <c r="J44" i="2"/>
  <c r="J52" i="2"/>
  <c r="F65" i="5"/>
  <c r="I94" i="5"/>
  <c r="J131" i="5"/>
  <c r="J17" i="2"/>
  <c r="J38" i="2"/>
  <c r="H65" i="5"/>
  <c r="J65" i="5" s="1"/>
  <c r="H105" i="5"/>
  <c r="H102" i="5" s="1"/>
  <c r="J106" i="5"/>
  <c r="H177" i="5"/>
  <c r="J177" i="5" s="1"/>
  <c r="J178" i="5"/>
  <c r="J198" i="5"/>
  <c r="J199" i="5"/>
  <c r="J203" i="5"/>
  <c r="I237" i="5"/>
  <c r="J351" i="5"/>
  <c r="D490" i="5"/>
  <c r="J12" i="2"/>
  <c r="J89" i="5"/>
  <c r="I87" i="5"/>
  <c r="I86" i="5" s="1"/>
  <c r="J345" i="5"/>
  <c r="H342" i="5"/>
  <c r="H341" i="5" s="1"/>
  <c r="H339" i="5" s="1"/>
  <c r="I102" i="5"/>
  <c r="J108" i="5"/>
  <c r="J119" i="5"/>
  <c r="J130" i="5"/>
  <c r="I148" i="5"/>
  <c r="J268" i="5"/>
  <c r="J462" i="5"/>
  <c r="G478" i="5"/>
  <c r="G477" i="5" s="1"/>
  <c r="G476" i="5" s="1"/>
  <c r="C490" i="5"/>
  <c r="L9" i="1"/>
  <c r="L13" i="1"/>
  <c r="J43" i="2"/>
  <c r="H11" i="3"/>
  <c r="H12" i="3"/>
  <c r="D51" i="5"/>
  <c r="J54" i="5"/>
  <c r="H51" i="5"/>
  <c r="J105" i="5"/>
  <c r="J129" i="5"/>
  <c r="H151" i="5"/>
  <c r="J151" i="5" s="1"/>
  <c r="J152" i="5"/>
  <c r="I224" i="5"/>
  <c r="J362" i="5"/>
  <c r="I515" i="5"/>
  <c r="F96" i="5"/>
  <c r="F95" i="5" s="1"/>
  <c r="F94" i="5" s="1"/>
  <c r="F93" i="5" s="1"/>
  <c r="F92" i="5" s="1"/>
  <c r="J98" i="5"/>
  <c r="H96" i="5"/>
  <c r="H95" i="5" s="1"/>
  <c r="H94" i="5" s="1"/>
  <c r="H93" i="5" s="1"/>
  <c r="H92" i="5" s="1"/>
  <c r="E176" i="5"/>
  <c r="E175" i="5" s="1"/>
  <c r="E174" i="5" s="1"/>
  <c r="H179" i="5"/>
  <c r="J179" i="5" s="1"/>
  <c r="J180" i="5"/>
  <c r="I183" i="5"/>
  <c r="G197" i="5"/>
  <c r="G196" i="5" s="1"/>
  <c r="G195" i="5" s="1"/>
  <c r="D205" i="5"/>
  <c r="D204" i="5" s="1"/>
  <c r="F221" i="5"/>
  <c r="G341" i="5"/>
  <c r="F342" i="5"/>
  <c r="F341" i="5" s="1"/>
  <c r="J399" i="5"/>
  <c r="J473" i="5"/>
  <c r="D478" i="5"/>
  <c r="D477" i="5" s="1"/>
  <c r="D476" i="5" s="1"/>
  <c r="C478" i="5"/>
  <c r="C477" i="5" s="1"/>
  <c r="C476" i="5" s="1"/>
  <c r="J523" i="5"/>
  <c r="G596" i="5"/>
  <c r="H598" i="5"/>
  <c r="H609" i="5"/>
  <c r="H608" i="5" s="1"/>
  <c r="H607" i="5" s="1"/>
  <c r="H606" i="5" s="1"/>
  <c r="H605" i="5" s="1"/>
  <c r="J478" i="5"/>
  <c r="J498" i="5"/>
  <c r="I497" i="5"/>
  <c r="J522" i="5"/>
  <c r="J521" i="5"/>
  <c r="I558" i="5"/>
  <c r="I598" i="5"/>
  <c r="I608" i="5"/>
  <c r="J370" i="5"/>
  <c r="C421" i="5"/>
  <c r="C420" i="5" s="1"/>
  <c r="C419" i="5" s="1"/>
  <c r="J426" i="5"/>
  <c r="C504" i="5"/>
  <c r="C503" i="5" s="1"/>
  <c r="C502" i="5" s="1"/>
  <c r="J564" i="5"/>
  <c r="I563" i="5"/>
  <c r="F562" i="5"/>
  <c r="J583" i="5"/>
  <c r="I582" i="5"/>
  <c r="F580" i="5"/>
  <c r="E627" i="5"/>
  <c r="E621" i="5" s="1"/>
  <c r="E620" i="5" s="1"/>
  <c r="E619" i="5" s="1"/>
  <c r="F628" i="5"/>
  <c r="J90" i="5"/>
  <c r="H115" i="5"/>
  <c r="H135" i="5"/>
  <c r="J348" i="5"/>
  <c r="I493" i="5"/>
  <c r="J511" i="5"/>
  <c r="J560" i="5"/>
  <c r="H622" i="5"/>
  <c r="D395" i="5"/>
  <c r="F399" i="5"/>
  <c r="F406" i="5"/>
  <c r="J417" i="5"/>
  <c r="F426" i="5"/>
  <c r="D471" i="5"/>
  <c r="G504" i="5"/>
  <c r="G503" i="5" s="1"/>
  <c r="G502" i="5" s="1"/>
  <c r="D505" i="5"/>
  <c r="D504" i="5" s="1"/>
  <c r="D503" i="5" s="1"/>
  <c r="D502" i="5" s="1"/>
  <c r="J565" i="5"/>
  <c r="J584" i="5"/>
  <c r="D616" i="5"/>
  <c r="D615" i="5" s="1"/>
  <c r="D614" i="5" s="1"/>
  <c r="J499" i="5"/>
  <c r="D627" i="5" l="1"/>
  <c r="D621" i="5" s="1"/>
  <c r="D620" i="5" s="1"/>
  <c r="D619" i="5" s="1"/>
  <c r="C132" i="5"/>
  <c r="F147" i="5"/>
  <c r="F146" i="5" s="1"/>
  <c r="F161" i="5"/>
  <c r="F160" i="5" s="1"/>
  <c r="J142" i="5"/>
  <c r="D446" i="5"/>
  <c r="D445" i="5" s="1"/>
  <c r="D444" i="5" s="1"/>
  <c r="D443" i="5" s="1"/>
  <c r="D310" i="5"/>
  <c r="D301" i="5" s="1"/>
  <c r="D300" i="5" s="1"/>
  <c r="F175" i="5"/>
  <c r="F174" i="5" s="1"/>
  <c r="D134" i="5"/>
  <c r="D133" i="5" s="1"/>
  <c r="F285" i="5"/>
  <c r="F284" i="5" s="1"/>
  <c r="F283" i="5" s="1"/>
  <c r="H101" i="5"/>
  <c r="H100" i="5" s="1"/>
  <c r="D147" i="5"/>
  <c r="D146" i="5" s="1"/>
  <c r="J225" i="5"/>
  <c r="E561" i="5"/>
  <c r="J226" i="5"/>
  <c r="H221" i="5"/>
  <c r="D340" i="5"/>
  <c r="D339" i="5" s="1"/>
  <c r="D338" i="5" s="1"/>
  <c r="H210" i="5"/>
  <c r="D175" i="5"/>
  <c r="D174" i="5" s="1"/>
  <c r="J161" i="5"/>
  <c r="C194" i="5"/>
  <c r="C99" i="5"/>
  <c r="I134" i="5"/>
  <c r="I133" i="5" s="1"/>
  <c r="G385" i="5"/>
  <c r="D161" i="5"/>
  <c r="D160" i="5" s="1"/>
  <c r="D196" i="5"/>
  <c r="D195" i="5" s="1"/>
  <c r="F101" i="5"/>
  <c r="F100" i="5" s="1"/>
  <c r="F99" i="5" s="1"/>
  <c r="F134" i="5"/>
  <c r="F133" i="5" s="1"/>
  <c r="F132" i="5" s="1"/>
  <c r="C461" i="5"/>
  <c r="C460" i="5" s="1"/>
  <c r="C459" i="5" s="1"/>
  <c r="D501" i="5"/>
  <c r="J586" i="5"/>
  <c r="G194" i="5"/>
  <c r="J123" i="5"/>
  <c r="H114" i="5"/>
  <c r="H113" i="5" s="1"/>
  <c r="J113" i="5" s="1"/>
  <c r="E132" i="5"/>
  <c r="D257" i="5"/>
  <c r="D246" i="5" s="1"/>
  <c r="D245" i="5" s="1"/>
  <c r="J110" i="5"/>
  <c r="G501" i="5"/>
  <c r="E385" i="5"/>
  <c r="C385" i="5"/>
  <c r="E244" i="5"/>
  <c r="F501" i="5"/>
  <c r="G340" i="5"/>
  <c r="G339" i="5" s="1"/>
  <c r="G338" i="5" s="1"/>
  <c r="J22" i="5"/>
  <c r="D421" i="5"/>
  <c r="D420" i="5" s="1"/>
  <c r="D419" i="5" s="1"/>
  <c r="I567" i="5"/>
  <c r="J23" i="5"/>
  <c r="D114" i="5"/>
  <c r="D113" i="5" s="1"/>
  <c r="D99" i="5" s="1"/>
  <c r="F446" i="5"/>
  <c r="F445" i="5" s="1"/>
  <c r="F444" i="5" s="1"/>
  <c r="F443" i="5" s="1"/>
  <c r="C340" i="5"/>
  <c r="C339" i="5" s="1"/>
  <c r="C338" i="5" s="1"/>
  <c r="G461" i="5"/>
  <c r="G460" i="5" s="1"/>
  <c r="G459" i="5" s="1"/>
  <c r="H446" i="5"/>
  <c r="H445" i="5" s="1"/>
  <c r="H444" i="5" s="1"/>
  <c r="H443" i="5" s="1"/>
  <c r="G42" i="5"/>
  <c r="G41" i="5" s="1"/>
  <c r="G16" i="5" s="1"/>
  <c r="F196" i="5"/>
  <c r="F195" i="5" s="1"/>
  <c r="F194" i="5" s="1"/>
  <c r="G159" i="5"/>
  <c r="F461" i="5"/>
  <c r="F460" i="5" s="1"/>
  <c r="F459" i="5" s="1"/>
  <c r="J143" i="5"/>
  <c r="D285" i="5"/>
  <c r="D284" i="5" s="1"/>
  <c r="D283" i="5" s="1"/>
  <c r="H76" i="5"/>
  <c r="H75" i="5" s="1"/>
  <c r="H74" i="5" s="1"/>
  <c r="J238" i="5"/>
  <c r="J239" i="5"/>
  <c r="C244" i="5"/>
  <c r="J230" i="5"/>
  <c r="J232" i="5"/>
  <c r="F627" i="5"/>
  <c r="F621" i="5" s="1"/>
  <c r="F620" i="5" s="1"/>
  <c r="F619" i="5" s="1"/>
  <c r="G99" i="5"/>
  <c r="F257" i="5"/>
  <c r="F246" i="5" s="1"/>
  <c r="F245" i="5" s="1"/>
  <c r="G244" i="5"/>
  <c r="D209" i="5"/>
  <c r="D208" i="5" s="1"/>
  <c r="D461" i="5"/>
  <c r="D460" i="5" s="1"/>
  <c r="D459" i="5" s="1"/>
  <c r="G132" i="5"/>
  <c r="J109" i="5"/>
  <c r="F561" i="5"/>
  <c r="J205" i="5"/>
  <c r="I601" i="5"/>
  <c r="C501" i="5"/>
  <c r="I196" i="5"/>
  <c r="J196" i="5" s="1"/>
  <c r="E194" i="5"/>
  <c r="C159" i="5"/>
  <c r="D394" i="5"/>
  <c r="D393" i="5" s="1"/>
  <c r="D392" i="5" s="1"/>
  <c r="J447" i="5"/>
  <c r="J156" i="5"/>
  <c r="J342" i="5"/>
  <c r="D46" i="5"/>
  <c r="D45" i="5" s="1"/>
  <c r="D44" i="5" s="1"/>
  <c r="D43" i="5" s="1"/>
  <c r="D42" i="5" s="1"/>
  <c r="D41" i="5" s="1"/>
  <c r="D16" i="5" s="1"/>
  <c r="C42" i="5"/>
  <c r="C41" i="5" s="1"/>
  <c r="C16" i="5" s="1"/>
  <c r="J126" i="5"/>
  <c r="J231" i="5"/>
  <c r="I229" i="5"/>
  <c r="J229" i="5" s="1"/>
  <c r="E42" i="5"/>
  <c r="E41" i="5" s="1"/>
  <c r="E16" i="5" s="1"/>
  <c r="F46" i="5"/>
  <c r="F45" i="5" s="1"/>
  <c r="F44" i="5" s="1"/>
  <c r="F43" i="5" s="1"/>
  <c r="F42" i="5" s="1"/>
  <c r="F41" i="5" s="1"/>
  <c r="F16" i="5" s="1"/>
  <c r="H257" i="5"/>
  <c r="J184" i="5"/>
  <c r="J11" i="2"/>
  <c r="K11" i="2"/>
  <c r="J421" i="5"/>
  <c r="J115" i="5"/>
  <c r="J542" i="5"/>
  <c r="J96" i="5"/>
  <c r="E459" i="5"/>
  <c r="J210" i="5"/>
  <c r="I209" i="5"/>
  <c r="E99" i="5"/>
  <c r="F394" i="5"/>
  <c r="F393" i="5" s="1"/>
  <c r="F392" i="5" s="1"/>
  <c r="J472" i="5"/>
  <c r="J170" i="5"/>
  <c r="J169" i="5"/>
  <c r="D561" i="5"/>
  <c r="J26" i="5"/>
  <c r="J25" i="5"/>
  <c r="J487" i="5"/>
  <c r="J13" i="5"/>
  <c r="I12" i="5"/>
  <c r="J535" i="5"/>
  <c r="I541" i="5"/>
  <c r="F606" i="5"/>
  <c r="F605" i="5" s="1"/>
  <c r="H285" i="5"/>
  <c r="J21" i="5"/>
  <c r="I20" i="5"/>
  <c r="D606" i="5"/>
  <c r="D605" i="5" s="1"/>
  <c r="F421" i="5"/>
  <c r="F420" i="5" s="1"/>
  <c r="F419" i="5" s="1"/>
  <c r="J471" i="5"/>
  <c r="G561" i="5"/>
  <c r="F340" i="5"/>
  <c r="F339" i="5" s="1"/>
  <c r="F338" i="5" s="1"/>
  <c r="I445" i="5"/>
  <c r="J78" i="5"/>
  <c r="J536" i="5"/>
  <c r="J543" i="5"/>
  <c r="J488" i="5"/>
  <c r="J461" i="5"/>
  <c r="J102" i="5"/>
  <c r="I101" i="5"/>
  <c r="J94" i="5"/>
  <c r="I93" i="5"/>
  <c r="K64" i="2"/>
  <c r="J64" i="2"/>
  <c r="J419" i="5"/>
  <c r="H148" i="5"/>
  <c r="H147" i="5" s="1"/>
  <c r="H146" i="5" s="1"/>
  <c r="J563" i="5"/>
  <c r="J559" i="5"/>
  <c r="J503" i="5"/>
  <c r="J87" i="5"/>
  <c r="J86" i="5" s="1"/>
  <c r="J95" i="5"/>
  <c r="I386" i="5"/>
  <c r="J420" i="5"/>
  <c r="I552" i="5"/>
  <c r="J558" i="5"/>
  <c r="J395" i="5"/>
  <c r="J504" i="5"/>
  <c r="K36" i="2"/>
  <c r="J36" i="2"/>
  <c r="I147" i="5"/>
  <c r="I607" i="5"/>
  <c r="J497" i="5"/>
  <c r="J496" i="5"/>
  <c r="H134" i="5"/>
  <c r="H133" i="5" s="1"/>
  <c r="J135" i="5"/>
  <c r="J582" i="5"/>
  <c r="J515" i="5"/>
  <c r="I514" i="5"/>
  <c r="I540" i="5"/>
  <c r="J540" i="5" s="1"/>
  <c r="J541" i="5"/>
  <c r="I492" i="5"/>
  <c r="I597" i="5"/>
  <c r="J476" i="5"/>
  <c r="J477" i="5"/>
  <c r="J394" i="5"/>
  <c r="J341" i="5"/>
  <c r="J183" i="5"/>
  <c r="J361" i="5"/>
  <c r="J224" i="5"/>
  <c r="I223" i="5"/>
  <c r="J51" i="5"/>
  <c r="H44" i="5"/>
  <c r="H43" i="5" s="1"/>
  <c r="J237" i="5"/>
  <c r="I236" i="5"/>
  <c r="E159" i="5"/>
  <c r="J65" i="2"/>
  <c r="F159" i="5" l="1"/>
  <c r="F85" i="5" s="1"/>
  <c r="F84" i="5" s="1"/>
  <c r="F83" i="5" s="1"/>
  <c r="J160" i="5"/>
  <c r="D132" i="5"/>
  <c r="J76" i="5"/>
  <c r="F244" i="5"/>
  <c r="D194" i="5"/>
  <c r="J114" i="5"/>
  <c r="J77" i="5"/>
  <c r="D159" i="5"/>
  <c r="I195" i="5"/>
  <c r="H99" i="5"/>
  <c r="I562" i="5"/>
  <c r="J562" i="5" s="1"/>
  <c r="J580" i="5"/>
  <c r="D385" i="5"/>
  <c r="C85" i="5"/>
  <c r="C84" i="5" s="1"/>
  <c r="C83" i="5" s="1"/>
  <c r="D244" i="5"/>
  <c r="J446" i="5"/>
  <c r="E243" i="5"/>
  <c r="E242" i="5" s="1"/>
  <c r="E241" i="5" s="1"/>
  <c r="J75" i="5"/>
  <c r="F385" i="5"/>
  <c r="J74" i="5"/>
  <c r="G85" i="5"/>
  <c r="G84" i="5" s="1"/>
  <c r="G83" i="5" s="1"/>
  <c r="E85" i="5"/>
  <c r="E84" i="5" s="1"/>
  <c r="E83" i="5" s="1"/>
  <c r="C243" i="5"/>
  <c r="C242" i="5" s="1"/>
  <c r="C241" i="5" s="1"/>
  <c r="G243" i="5"/>
  <c r="G242" i="5" s="1"/>
  <c r="G241" i="5" s="1"/>
  <c r="J310" i="5"/>
  <c r="I228" i="5"/>
  <c r="J228" i="5" s="1"/>
  <c r="J257" i="5"/>
  <c r="J534" i="5"/>
  <c r="J533" i="5"/>
  <c r="J20" i="5"/>
  <c r="I19" i="5"/>
  <c r="J209" i="5"/>
  <c r="I208" i="5"/>
  <c r="J208" i="5" s="1"/>
  <c r="H132" i="5"/>
  <c r="J148" i="5"/>
  <c r="J134" i="5"/>
  <c r="J445" i="5"/>
  <c r="I444" i="5"/>
  <c r="J285" i="5"/>
  <c r="H284" i="5"/>
  <c r="J12" i="5"/>
  <c r="J514" i="5"/>
  <c r="I513" i="5"/>
  <c r="J513" i="5" s="1"/>
  <c r="I606" i="5"/>
  <c r="J340" i="5"/>
  <c r="J195" i="5"/>
  <c r="J552" i="5"/>
  <c r="I551" i="5"/>
  <c r="J236" i="5"/>
  <c r="I235" i="5"/>
  <c r="J360" i="5"/>
  <c r="J392" i="5"/>
  <c r="J393" i="5"/>
  <c r="I596" i="5"/>
  <c r="J147" i="5"/>
  <c r="I146" i="5"/>
  <c r="J146" i="5" s="1"/>
  <c r="J301" i="5"/>
  <c r="H174" i="5"/>
  <c r="H159" i="5" s="1"/>
  <c r="J176" i="5"/>
  <c r="J45" i="5"/>
  <c r="J460" i="5"/>
  <c r="J459" i="5"/>
  <c r="J223" i="5"/>
  <c r="I222" i="5"/>
  <c r="I491" i="5"/>
  <c r="J93" i="5"/>
  <c r="I92" i="5"/>
  <c r="J92" i="5" s="1"/>
  <c r="J101" i="5"/>
  <c r="I100" i="5"/>
  <c r="J501" i="5"/>
  <c r="J502" i="5"/>
  <c r="J245" i="5"/>
  <c r="J246" i="5"/>
  <c r="I174" i="5"/>
  <c r="J46" i="5"/>
  <c r="J133" i="5"/>
  <c r="D85" i="5" l="1"/>
  <c r="D84" i="5" s="1"/>
  <c r="D83" i="5" s="1"/>
  <c r="F243" i="5"/>
  <c r="F242" i="5" s="1"/>
  <c r="F241" i="5" s="1"/>
  <c r="D243" i="5"/>
  <c r="D242" i="5" s="1"/>
  <c r="D241" i="5" s="1"/>
  <c r="I132" i="5"/>
  <c r="J132" i="5" s="1"/>
  <c r="I194" i="5"/>
  <c r="J194" i="5" s="1"/>
  <c r="J174" i="5"/>
  <c r="J175" i="5"/>
  <c r="J19" i="5"/>
  <c r="J444" i="5"/>
  <c r="I443" i="5"/>
  <c r="J443" i="5" s="1"/>
  <c r="J11" i="5"/>
  <c r="I10" i="5"/>
  <c r="H283" i="5"/>
  <c r="J283" i="5" s="1"/>
  <c r="J284" i="5"/>
  <c r="J159" i="5"/>
  <c r="I605" i="5"/>
  <c r="J300" i="5"/>
  <c r="J100" i="5"/>
  <c r="I99" i="5"/>
  <c r="J99" i="5" s="1"/>
  <c r="J561" i="5"/>
  <c r="J222" i="5"/>
  <c r="I221" i="5"/>
  <c r="J221" i="5" s="1"/>
  <c r="J235" i="5"/>
  <c r="I234" i="5"/>
  <c r="J234" i="5" s="1"/>
  <c r="I550" i="5"/>
  <c r="J550" i="5" s="1"/>
  <c r="J551" i="5"/>
  <c r="J339" i="5"/>
  <c r="J338" i="5"/>
  <c r="J44" i="5"/>
  <c r="J619" i="5"/>
  <c r="J620" i="5"/>
  <c r="J10" i="5" l="1"/>
  <c r="I9" i="5"/>
  <c r="J18" i="5"/>
  <c r="J17" i="5"/>
  <c r="J244" i="5"/>
  <c r="J85" i="5"/>
  <c r="J43" i="5"/>
  <c r="J9" i="5" l="1"/>
  <c r="I8" i="5"/>
  <c r="J243" i="5"/>
  <c r="J83" i="5"/>
  <c r="J84" i="5"/>
  <c r="J42" i="5"/>
  <c r="J8" i="5" l="1"/>
  <c r="I7" i="5"/>
  <c r="J7" i="5" s="1"/>
  <c r="J16" i="5"/>
  <c r="J242" i="5"/>
  <c r="J241" i="5"/>
</calcChain>
</file>

<file path=xl/sharedStrings.xml><?xml version="1.0" encoding="utf-8"?>
<sst xmlns="http://schemas.openxmlformats.org/spreadsheetml/2006/main" count="984" uniqueCount="282">
  <si>
    <t>I. OPĆI DIO</t>
  </si>
  <si>
    <t>A) SAŽETAK RAČUNA PRIHODA I RASHODA</t>
  </si>
  <si>
    <t>EUR/KN*</t>
  </si>
  <si>
    <t>Izvršenje prethodne godine</t>
  </si>
  <si>
    <t>Plan tekuće godine</t>
  </si>
  <si>
    <t>Indeks</t>
  </si>
  <si>
    <t>KN</t>
  </si>
  <si>
    <t>4=3/1*100</t>
  </si>
  <si>
    <t>5=3/2*100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</si>
  <si>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</si>
  <si>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</si>
  <si>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</si>
  <si>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</si>
  <si>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</si>
  <si>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</si>
  <si>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</si>
  <si>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</si>
  <si>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</si>
  <si>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</si>
  <si>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</si>
  <si>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</si>
  <si>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</si>
  <si>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</si>
  <si>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</si>
  <si>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rPr>
        <b/>
        <i/>
        <sz val="9"/>
        <color rgb="FF000000"/>
        <rFont val="Arial"/>
        <family val="2"/>
        <charset val="238"/>
      </rP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rgb="FF000000"/>
        <rFont val="Arial"/>
        <family val="2"/>
        <charset val="238"/>
      </rPr>
      <t>u kunama i u eurima</t>
    </r>
    <r>
      <rPr>
        <b/>
        <i/>
        <sz val="9"/>
        <color rgb="FF000000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</si>
  <si>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</si>
  <si>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</si>
  <si>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A. RAČUN PRIHODA I RASHODA </t>
  </si>
  <si>
    <t>Razred</t>
  </si>
  <si>
    <t>Skupina</t>
  </si>
  <si>
    <t>Izvor</t>
  </si>
  <si>
    <t>Naziv prihoda</t>
  </si>
  <si>
    <t>P</t>
  </si>
  <si>
    <t>kn</t>
  </si>
  <si>
    <t>5=4/2*100</t>
  </si>
  <si>
    <t>6=4/3*100</t>
  </si>
  <si>
    <t>Prihodi poslovanja</t>
  </si>
  <si>
    <t>Pomoći iz inozemstva i od subjekata unutar općeg proračuna</t>
  </si>
  <si>
    <t>5.K.</t>
  </si>
  <si>
    <t>Pomoći</t>
  </si>
  <si>
    <t>6.3.</t>
  </si>
  <si>
    <t>Donacije</t>
  </si>
  <si>
    <t>Prihodi od imovine</t>
  </si>
  <si>
    <t>3.3.</t>
  </si>
  <si>
    <t>Vlastiti prihodi</t>
  </si>
  <si>
    <t>Prihodi od upravnih i administrativnih pristojbi, pristojbi po posebnim propisima i naknada</t>
  </si>
  <si>
    <t>4.L.</t>
  </si>
  <si>
    <t>Prihodi za posebne namjene</t>
  </si>
  <si>
    <t>7.6.</t>
  </si>
  <si>
    <t>Prihodi od nefin.imov.i nadok.šteta s osnov.osig.</t>
  </si>
  <si>
    <t>Prihodi od prodaje proizvoda i robe te pruženih usluga i prihodi od donacija</t>
  </si>
  <si>
    <t>Prihodi iz nadležnog proračuna i od HZZO-a temeljem ugovornih obveza</t>
  </si>
  <si>
    <t>5.Đ.</t>
  </si>
  <si>
    <t>Ministarstvo poljoprivrede - Školska shema</t>
  </si>
  <si>
    <t>4.1.</t>
  </si>
  <si>
    <t>Decentralizirana sredstva-OŠ</t>
  </si>
  <si>
    <t>1.1.</t>
  </si>
  <si>
    <t>Opći prihodi i primici</t>
  </si>
  <si>
    <t>5.T.</t>
  </si>
  <si>
    <t>MZO-EFS III</t>
  </si>
  <si>
    <t>Vlastiti izvori</t>
  </si>
  <si>
    <t>4.F.</t>
  </si>
  <si>
    <t>Naziv rashoda</t>
  </si>
  <si>
    <t>Rashodi poslovanja</t>
  </si>
  <si>
    <t>Rashodi za zaposlene</t>
  </si>
  <si>
    <t>Materijalni rashodi</t>
  </si>
  <si>
    <t>Decentralizirana sredstva</t>
  </si>
  <si>
    <t>Prihodi za posebne namjene-višak prihoda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</si>
  <si>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</si>
  <si>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</si>
  <si>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</si>
  <si>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</si>
  <si>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proizvedene dugotrajne imovine</t>
  </si>
  <si>
    <t>Rashodi za dodatna ulaganja na nefinancijskoj imovini</t>
  </si>
  <si>
    <t>RASHODI PREMA FUNKCIJSKOJ KLASIFIKACIJI</t>
  </si>
  <si>
    <t>BROJČANA OZNAKA I NAZIV</t>
  </si>
  <si>
    <t>Izvršenje 2021.</t>
  </si>
  <si>
    <t>Plan za 2023.</t>
  </si>
  <si>
    <t>UKUPNI RASHODI</t>
  </si>
  <si>
    <t>09 Obrazovanje</t>
  </si>
  <si>
    <t>091 Predškolsko i osnovno obrazovanje</t>
  </si>
  <si>
    <t>096 Dodatne usluge u obrazovanju</t>
  </si>
  <si>
    <t>097 Istraživanje i razvoj obrazovanja</t>
  </si>
  <si>
    <t>098 Usluge u obrazovanju koje nisu drugdje svrstane</t>
  </si>
  <si>
    <t>B. RAČUN FINANCIRANJA</t>
  </si>
  <si>
    <t>Naziv</t>
  </si>
  <si>
    <t>Plan 2022.</t>
  </si>
  <si>
    <t>Projekcija 
za 2024.</t>
  </si>
  <si>
    <t>Projekcija 
za 2025.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</si>
  <si>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</si>
  <si>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</si>
  <si>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</si>
  <si>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</si>
  <si>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</si>
  <si>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</si>
  <si>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Šifra</t>
  </si>
  <si>
    <t xml:space="preserve">Naziv </t>
  </si>
  <si>
    <t>eur</t>
  </si>
  <si>
    <t>4=3/2*100</t>
  </si>
  <si>
    <t xml:space="preserve">Glava 003006 </t>
  </si>
  <si>
    <t>Projekti i pogrami EU</t>
  </si>
  <si>
    <t xml:space="preserve">Glavni program P52 </t>
  </si>
  <si>
    <t>Projekti i programi EU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</si>
  <si>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</si>
  <si>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</si>
  <si>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</si>
  <si>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</si>
  <si>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Ministarstvo poljoprivrede</t>
  </si>
  <si>
    <t>RASHODI POSLOVANJA</t>
  </si>
  <si>
    <t>Rashodi za materijal i energiju</t>
  </si>
  <si>
    <t>Materijal i sirovine</t>
  </si>
  <si>
    <t>Glava 004002</t>
  </si>
  <si>
    <t xml:space="preserve"> Osnovno školstvo</t>
  </si>
  <si>
    <t xml:space="preserve">Glavni program P51 </t>
  </si>
  <si>
    <t>Kapitalno ulaganje</t>
  </si>
  <si>
    <t>Kapitalna ulaganja u osnovno školstvo</t>
  </si>
  <si>
    <t>Kapitalni projekt K100109</t>
  </si>
  <si>
    <t>Rekonstrukcija svlačionica i izrada novog sportskog poda</t>
  </si>
  <si>
    <t>Dodatna ulaganja na građevinskim objektima</t>
  </si>
  <si>
    <t xml:space="preserve">Glavni program P15 </t>
  </si>
  <si>
    <t>Minimalni standard u osnovnom školstvu</t>
  </si>
  <si>
    <t>Minimalni standard u osnovnom školstvu - materijalni i financijski rashodi</t>
  </si>
  <si>
    <t>A100001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</si>
  <si>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</si>
  <si>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</si>
  <si>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</si>
  <si>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</si>
  <si>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</si>
  <si>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</si>
  <si>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</si>
  <si>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</si>
  <si>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</si>
  <si>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</si>
  <si>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</si>
  <si>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</si>
  <si>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</si>
  <si>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</si>
  <si>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</si>
  <si>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</si>
  <si>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</si>
  <si>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</si>
  <si>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</si>
  <si>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</si>
  <si>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</si>
  <si>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</si>
  <si>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</si>
  <si>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</si>
  <si>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</si>
  <si>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 xml:space="preserve">A100002 </t>
  </si>
  <si>
    <t>Tekuće i investicijsko održavanje</t>
  </si>
  <si>
    <t>Mater.i dijelovi za tekuće i invest.održ.</t>
  </si>
  <si>
    <t>Usluge tekućeg i invest.održavanja</t>
  </si>
  <si>
    <t xml:space="preserve">Glava 004004 </t>
  </si>
  <si>
    <t>ŠKOLSTVO-OSTALE DECENTRALIZIRANE FUNKCIJE</t>
  </si>
  <si>
    <t>Glavni program P17</t>
  </si>
  <si>
    <t>Potrebe iznad minimalnog standarda</t>
  </si>
  <si>
    <t>Pojačani standard u školstvu</t>
  </si>
  <si>
    <t>T100002</t>
  </si>
  <si>
    <t xml:space="preserve"> T100003</t>
  </si>
  <si>
    <t>Natjecanja</t>
  </si>
  <si>
    <t>Naknade za rad predstavničkih i izvršnih tijela, povjerenstava i slično</t>
  </si>
  <si>
    <t>T100031</t>
  </si>
  <si>
    <t>Prsten potpore III-pomoćnici u nastavi i stručni komunikacijski posrednici za učenike s teškoćama u razvoju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</si>
  <si>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</si>
  <si>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</si>
  <si>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</si>
  <si>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</si>
  <si>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</si>
  <si>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</si>
  <si>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 xml:space="preserve">T100041 </t>
  </si>
  <si>
    <t>E-tehničar</t>
  </si>
  <si>
    <t xml:space="preserve">T100047 </t>
  </si>
  <si>
    <t>Prsten potpore IV-pomoćnici u nastavi i stručni komunikacijski posrednici za učenike s teškoćama u razvoju</t>
  </si>
  <si>
    <t xml:space="preserve">T100054 </t>
  </si>
  <si>
    <t>T100055</t>
  </si>
  <si>
    <t>Prsten potpore VI.-pomoćnici u nastavi i stručni komunikacijski posrednici za učenike s teškoćama u razvoju</t>
  </si>
  <si>
    <t xml:space="preserve">Program 1002   </t>
  </si>
  <si>
    <t xml:space="preserve">T100001 </t>
  </si>
  <si>
    <t>Oprema škola</t>
  </si>
  <si>
    <t>Rashodi za nabavu proizvedene dugotrajne  imovine</t>
  </si>
  <si>
    <t>Postrojenja i oprema</t>
  </si>
  <si>
    <t>Uredska oprema i namještaj</t>
  </si>
  <si>
    <t xml:space="preserve"> Dodatna ulaganja</t>
  </si>
  <si>
    <t xml:space="preserve">Program 1003  </t>
  </si>
  <si>
    <t>Tekuće i investicijsko održavanje u školstvu</t>
  </si>
  <si>
    <t xml:space="preserve">A100001 </t>
  </si>
  <si>
    <t xml:space="preserve">Glava 004008 </t>
  </si>
  <si>
    <t>Osnovne i srednje škole izvan županijskog proračuna</t>
  </si>
  <si>
    <t xml:space="preserve">Glavni program P63 </t>
  </si>
  <si>
    <t>Programi osnovnih škola izvan županijskog proračuna</t>
  </si>
  <si>
    <t xml:space="preserve">Program 1001 </t>
  </si>
  <si>
    <t>A100002</t>
  </si>
  <si>
    <t>Administrativno, tehničko i stručno osoblje</t>
  </si>
  <si>
    <t>Plaće za prekovremeni rad</t>
  </si>
  <si>
    <t>Plaće za posebne uvjete rada</t>
  </si>
  <si>
    <t>Doprinosi za obvezno osiguranje u slučaju nezaposlenosti</t>
  </si>
  <si>
    <t>Troškovi sudskih postupaka</t>
  </si>
  <si>
    <t>Zatezne kamate</t>
  </si>
  <si>
    <t xml:space="preserve"> T100002 </t>
  </si>
  <si>
    <t xml:space="preserve">T100003 </t>
  </si>
  <si>
    <t>Školska kuhinja</t>
  </si>
  <si>
    <t xml:space="preserve">Prihodi za posebne namjene - višak prihoda </t>
  </si>
  <si>
    <t xml:space="preserve">T100004 </t>
  </si>
  <si>
    <t>Školski sportski klub</t>
  </si>
  <si>
    <t xml:space="preserve">T100006 </t>
  </si>
  <si>
    <t>Produženi boravak</t>
  </si>
  <si>
    <t xml:space="preserve">T100008 </t>
  </si>
  <si>
    <t>Učeničke zadruge</t>
  </si>
  <si>
    <t xml:space="preserve">T100012 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</si>
  <si>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</si>
  <si>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</si>
  <si>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</si>
  <si>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</si>
  <si>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</si>
  <si>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</si>
  <si>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 xml:space="preserve">T100020 </t>
  </si>
  <si>
    <t>Financiranje nabave udžbenika u OŠ</t>
  </si>
  <si>
    <t>Ostale naknade građanima i kućanstvima iz proračuna</t>
  </si>
  <si>
    <t>Naknade građanima i kućanstvima u naravi</t>
  </si>
  <si>
    <t>Knjige u knjižnicama, udžbenici</t>
  </si>
  <si>
    <t xml:space="preserve">T100023 </t>
  </si>
  <si>
    <t>Provedba kurikularne reforme</t>
  </si>
  <si>
    <t>T100027</t>
  </si>
  <si>
    <t>Opskrba besplatnim zalihama menstrualnih higijenskih potrepština</t>
  </si>
  <si>
    <t xml:space="preserve">Ostali rashodi  </t>
  </si>
  <si>
    <t>Tekuće donacije</t>
  </si>
  <si>
    <t>Tekuće donacije u naravi</t>
  </si>
  <si>
    <t>Stručna usavršavanja zaposlenika</t>
  </si>
  <si>
    <t>Materijal i dijelovi za tekuće i inv.održavanje</t>
  </si>
  <si>
    <t>Službena radna i zaštitna odjeće i obuća</t>
  </si>
  <si>
    <t>Komnalne usluge</t>
  </si>
  <si>
    <t>Zdravstvene i vetrinarske usluge</t>
  </si>
  <si>
    <t>Članarine i norme</t>
  </si>
  <si>
    <t>Pristojbe i naknade</t>
  </si>
  <si>
    <t>Plaće bruto</t>
  </si>
  <si>
    <t>Doprinosi za obavezno zdr. Osiguranje</t>
  </si>
  <si>
    <t>Doprinosi za obavezno osiguranje</t>
  </si>
  <si>
    <t>Naknada troškova zaposlenika</t>
  </si>
  <si>
    <t>Sitni invetar i auto gume</t>
  </si>
  <si>
    <t>3.3</t>
  </si>
  <si>
    <t>Vlastiti prihodi/plaće</t>
  </si>
  <si>
    <t>Školska shema</t>
  </si>
  <si>
    <t>Ostale naknade građenima i kućanstvima iz proračuna</t>
  </si>
  <si>
    <t>Doprinosi na plaći</t>
  </si>
  <si>
    <t>Doprinosi za obavezno zdr. osiguranje</t>
  </si>
  <si>
    <t>Naknade građanima i kućanstvima</t>
  </si>
  <si>
    <t>T100009</t>
  </si>
  <si>
    <t>Predškola</t>
  </si>
  <si>
    <t>Doprinosi za zdr. Osiguranje</t>
  </si>
  <si>
    <t>Ostale izvanškolske aktivnosti vrt</t>
  </si>
  <si>
    <t>T100010</t>
  </si>
  <si>
    <t>Materijani rashodi</t>
  </si>
  <si>
    <t>T100011</t>
  </si>
  <si>
    <t>Osposobljavanje bez radnog odnosa</t>
  </si>
  <si>
    <t>Pomoći/oprema O</t>
  </si>
  <si>
    <t>Oprema za održavanje i zaštitu</t>
  </si>
  <si>
    <t>Medicinska i laboratorijska oprema</t>
  </si>
  <si>
    <t>Instrumenti, uređaji i strojevi</t>
  </si>
  <si>
    <t>Knjige</t>
  </si>
  <si>
    <t>T1000013</t>
  </si>
  <si>
    <t>Dodatna ulaganja u školstvu</t>
  </si>
  <si>
    <t>T1000014</t>
  </si>
  <si>
    <t>Poslovni objekti</t>
  </si>
  <si>
    <t>Građevinski objekti</t>
  </si>
  <si>
    <t>Kapitalni projekt K100141</t>
  </si>
  <si>
    <t>Projektiranje i dogradnja škole</t>
  </si>
  <si>
    <t>5.</t>
  </si>
  <si>
    <t>Međunarodna suradnj</t>
  </si>
  <si>
    <t>Naknada za prijevoz, rad na terenu</t>
  </si>
  <si>
    <t xml:space="preserve">T100002 </t>
  </si>
  <si>
    <t>Pomoći/boravak o</t>
  </si>
  <si>
    <t>Vlastit prihodi</t>
  </si>
  <si>
    <t>6=4/2*100</t>
  </si>
  <si>
    <t>7=4/3*100</t>
  </si>
  <si>
    <t>POLUGODIŠNJI IZVJEŠTAJ O IZVRŠENJU FINANCIJSKOG PLANA ZA 2025. GODINU</t>
  </si>
  <si>
    <t>Izvršenje  01.01.-30.06.2025.</t>
  </si>
  <si>
    <t>Plan za 2025.</t>
  </si>
  <si>
    <t>Prsten potpore VII.-pomoćnici u nastavi i stručni komunikacijski posrednici za učenike s teškoćama u razvoju</t>
  </si>
  <si>
    <t>Postava novog spor. poda</t>
  </si>
  <si>
    <t>Kapitalni projekt K100187-postava novog sportskog poda 1.1.</t>
  </si>
  <si>
    <t>Izvršenje 01.01.-30.06.2025.</t>
  </si>
  <si>
    <t>Izvršenje          01.01.-30.06.2025.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</si>
</sst>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u/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EEBF7"/>
        <bgColor rgb="FFF2F2F2"/>
      </patternFill>
    </fill>
    <fill>
      <patternFill patternType="solid">
        <fgColor rgb="FFD9D9D9"/>
        <bgColor rgb="FFBDD7EE"/>
      </patternFill>
    </fill>
    <fill>
      <patternFill patternType="solid">
        <fgColor rgb="FFF2F2F2"/>
        <bgColor rgb="FFDEEBF7"/>
      </patternFill>
    </fill>
    <fill>
      <patternFill patternType="solid">
        <fgColor rgb="FF385724"/>
        <bgColor rgb="FF333300"/>
      </patternFill>
    </fill>
    <fill>
      <patternFill patternType="solid">
        <fgColor rgb="FF548235"/>
        <bgColor rgb="FF339966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BFBFBF"/>
        <bgColor rgb="FFBDD7E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8" tint="0.59999389629810485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rgb="FFFFFF00"/>
        <bgColor rgb="FFD9D9D9"/>
      </patternFill>
    </fill>
    <fill>
      <patternFill patternType="solid">
        <fgColor theme="9" tint="0.39997558519241921"/>
        <bgColor rgb="FFD9D9D9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BDD7E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339966"/>
      </patternFill>
    </fill>
    <fill>
      <patternFill patternType="solid">
        <fgColor theme="9" tint="-0.249977111117893"/>
        <bgColor rgb="FFC5E0B4"/>
      </patternFill>
    </fill>
    <fill>
      <patternFill patternType="solid">
        <fgColor rgb="FFFF0000"/>
        <bgColor rgb="FF333300"/>
      </patternFill>
    </fill>
    <fill>
      <patternFill patternType="solid">
        <fgColor rgb="FFFF0000"/>
        <bgColor rgb="FF33996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9" tint="0.39997558519241921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7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9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/>
    </xf>
    <xf numFmtId="0" fontId="15" fillId="2" borderId="4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right" vertical="center" wrapText="1"/>
    </xf>
    <xf numFmtId="4" fontId="7" fillId="7" borderId="5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4" fontId="7" fillId="8" borderId="5" xfId="0" applyNumberFormat="1" applyFont="1" applyFill="1" applyBorder="1" applyAlignment="1">
      <alignment horizontal="right"/>
    </xf>
    <xf numFmtId="4" fontId="7" fillId="8" borderId="5" xfId="0" applyNumberFormat="1" applyFont="1" applyFill="1" applyBorder="1" applyAlignment="1">
      <alignment horizontal="righ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4" fontId="7" fillId="9" borderId="5" xfId="0" applyNumberFormat="1" applyFont="1" applyFill="1" applyBorder="1" applyAlignment="1">
      <alignment horizontal="right"/>
    </xf>
    <xf numFmtId="4" fontId="7" fillId="9" borderId="5" xfId="0" applyNumberFormat="1" applyFont="1" applyFill="1" applyBorder="1" applyAlignment="1">
      <alignment horizontal="righ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left" vertical="center" wrapText="1"/>
    </xf>
    <xf numFmtId="4" fontId="7" fillId="10" borderId="5" xfId="0" applyNumberFormat="1" applyFont="1" applyFill="1" applyBorder="1" applyAlignment="1">
      <alignment horizontal="right"/>
    </xf>
    <xf numFmtId="4" fontId="7" fillId="10" borderId="5" xfId="0" applyNumberFormat="1" applyFont="1" applyFill="1" applyBorder="1" applyAlignment="1">
      <alignment horizontal="right" vertical="center" wrapText="1"/>
    </xf>
    <xf numFmtId="3" fontId="7" fillId="11" borderId="4" xfId="0" applyNumberFormat="1" applyFont="1" applyFill="1" applyBorder="1" applyAlignment="1">
      <alignment horizontal="center"/>
    </xf>
    <xf numFmtId="3" fontId="7" fillId="11" borderId="4" xfId="0" applyNumberFormat="1" applyFont="1" applyFill="1" applyBorder="1" applyAlignment="1">
      <alignment wrapText="1"/>
    </xf>
    <xf numFmtId="4" fontId="7" fillId="11" borderId="5" xfId="0" applyNumberFormat="1" applyFont="1" applyFill="1" applyBorder="1" applyAlignment="1">
      <alignment horizontal="right"/>
    </xf>
    <xf numFmtId="4" fontId="7" fillId="0" borderId="5" xfId="0" applyNumberFormat="1" applyFont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wrapText="1"/>
    </xf>
    <xf numFmtId="4" fontId="7" fillId="4" borderId="5" xfId="0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" fontId="7" fillId="6" borderId="5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0" fontId="7" fillId="8" borderId="4" xfId="0" applyFont="1" applyFill="1" applyBorder="1" applyAlignment="1">
      <alignment horizontal="left"/>
    </xf>
    <xf numFmtId="0" fontId="7" fillId="8" borderId="5" xfId="0" applyFont="1" applyFill="1" applyBorder="1" applyAlignment="1">
      <alignment wrapText="1"/>
    </xf>
    <xf numFmtId="0" fontId="7" fillId="9" borderId="4" xfId="0" applyFont="1" applyFill="1" applyBorder="1" applyAlignment="1">
      <alignment horizontal="left" wrapText="1"/>
    </xf>
    <xf numFmtId="0" fontId="7" fillId="9" borderId="5" xfId="0" applyFont="1" applyFill="1" applyBorder="1" applyAlignment="1">
      <alignment wrapText="1"/>
    </xf>
    <xf numFmtId="0" fontId="16" fillId="10" borderId="4" xfId="0" applyFont="1" applyFill="1" applyBorder="1" applyAlignment="1">
      <alignment horizontal="left"/>
    </xf>
    <xf numFmtId="0" fontId="16" fillId="10" borderId="5" xfId="0" applyFont="1" applyFill="1" applyBorder="1" applyAlignment="1">
      <alignment wrapText="1"/>
    </xf>
    <xf numFmtId="0" fontId="7" fillId="11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9" borderId="4" xfId="0" applyFont="1" applyFill="1" applyBorder="1" applyAlignment="1">
      <alignment horizontal="left"/>
    </xf>
    <xf numFmtId="0" fontId="7" fillId="11" borderId="4" xfId="0" applyFont="1" applyFill="1" applyBorder="1" applyAlignment="1">
      <alignment horizontal="left" wrapText="1"/>
    </xf>
    <xf numFmtId="0" fontId="7" fillId="10" borderId="5" xfId="0" applyFont="1" applyFill="1" applyBorder="1" applyAlignment="1">
      <alignment wrapText="1"/>
    </xf>
    <xf numFmtId="3" fontId="7" fillId="9" borderId="4" xfId="0" applyNumberFormat="1" applyFont="1" applyFill="1" applyBorder="1"/>
    <xf numFmtId="0" fontId="7" fillId="9" borderId="4" xfId="0" applyFont="1" applyFill="1" applyBorder="1" applyAlignment="1">
      <alignment vertical="top" wrapText="1"/>
    </xf>
    <xf numFmtId="0" fontId="7" fillId="9" borderId="4" xfId="0" applyFont="1" applyFill="1" applyBorder="1"/>
    <xf numFmtId="0" fontId="7" fillId="9" borderId="5" xfId="0" applyFont="1" applyFill="1" applyBorder="1"/>
    <xf numFmtId="0" fontId="7" fillId="8" borderId="4" xfId="0" applyFont="1" applyFill="1" applyBorder="1" applyAlignment="1">
      <alignment wrapText="1"/>
    </xf>
    <xf numFmtId="0" fontId="7" fillId="9" borderId="4" xfId="0" applyFont="1" applyFill="1" applyBorder="1" applyAlignment="1">
      <alignment wrapText="1"/>
    </xf>
    <xf numFmtId="3" fontId="7" fillId="9" borderId="4" xfId="0" applyNumberFormat="1" applyFont="1" applyFill="1" applyBorder="1" applyAlignment="1">
      <alignment wrapText="1"/>
    </xf>
    <xf numFmtId="3" fontId="7" fillId="11" borderId="4" xfId="0" applyNumberFormat="1" applyFont="1" applyFill="1" applyBorder="1" applyAlignment="1">
      <alignment horizontal="center" wrapText="1"/>
    </xf>
    <xf numFmtId="0" fontId="16" fillId="10" borderId="4" xfId="0" applyFont="1" applyFill="1" applyBorder="1" applyAlignment="1">
      <alignment horizontal="left" wrapText="1"/>
    </xf>
    <xf numFmtId="0" fontId="16" fillId="10" borderId="4" xfId="0" applyFont="1" applyFill="1" applyBorder="1"/>
    <xf numFmtId="0" fontId="16" fillId="10" borderId="5" xfId="0" applyFont="1" applyFill="1" applyBorder="1"/>
    <xf numFmtId="0" fontId="3" fillId="0" borderId="2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right"/>
    </xf>
    <xf numFmtId="3" fontId="16" fillId="10" borderId="5" xfId="0" applyNumberFormat="1" applyFont="1" applyFill="1" applyBorder="1" applyAlignment="1">
      <alignment wrapText="1"/>
    </xf>
    <xf numFmtId="3" fontId="16" fillId="10" borderId="4" xfId="0" applyNumberFormat="1" applyFont="1" applyFill="1" applyBorder="1"/>
    <xf numFmtId="3" fontId="16" fillId="10" borderId="5" xfId="0" applyNumberFormat="1" applyFont="1" applyFill="1" applyBorder="1"/>
    <xf numFmtId="3" fontId="16" fillId="10" borderId="4" xfId="0" applyNumberFormat="1" applyFont="1" applyFill="1" applyBorder="1" applyAlignment="1">
      <alignment horizontal="left"/>
    </xf>
    <xf numFmtId="0" fontId="16" fillId="10" borderId="4" xfId="0" applyFont="1" applyFill="1" applyBorder="1" applyAlignment="1">
      <alignment wrapText="1"/>
    </xf>
    <xf numFmtId="3" fontId="16" fillId="10" borderId="5" xfId="0" applyNumberFormat="1" applyFont="1" applyFill="1" applyBorder="1" applyAlignment="1">
      <alignment horizontal="left" wrapText="1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wrapText="1"/>
    </xf>
    <xf numFmtId="0" fontId="16" fillId="10" borderId="5" xfId="0" applyFont="1" applyFill="1" applyBorder="1" applyAlignment="1">
      <alignment horizontal="left"/>
    </xf>
    <xf numFmtId="0" fontId="16" fillId="10" borderId="4" xfId="0" applyFont="1" applyFill="1" applyBorder="1" applyAlignment="1">
      <alignment vertical="center" wrapText="1"/>
    </xf>
    <xf numFmtId="0" fontId="16" fillId="10" borderId="5" xfId="0" applyFont="1" applyFill="1" applyBorder="1" applyAlignment="1">
      <alignment vertical="center" wrapText="1"/>
    </xf>
    <xf numFmtId="0" fontId="7" fillId="0" borderId="4" xfId="0" applyFont="1" applyBorder="1"/>
    <xf numFmtId="4" fontId="7" fillId="12" borderId="5" xfId="0" applyNumberFormat="1" applyFont="1" applyFill="1" applyBorder="1" applyAlignment="1">
      <alignment horizontal="right" vertical="center" wrapText="1"/>
    </xf>
    <xf numFmtId="4" fontId="7" fillId="13" borderId="4" xfId="0" applyNumberFormat="1" applyFont="1" applyFill="1" applyBorder="1" applyAlignment="1">
      <alignment horizontal="right"/>
    </xf>
    <xf numFmtId="4" fontId="3" fillId="14" borderId="5" xfId="0" applyNumberFormat="1" applyFont="1" applyFill="1" applyBorder="1" applyAlignment="1">
      <alignment horizontal="right"/>
    </xf>
    <xf numFmtId="4" fontId="3" fillId="14" borderId="4" xfId="0" applyNumberFormat="1" applyFont="1" applyFill="1" applyBorder="1" applyAlignment="1">
      <alignment horizontal="right"/>
    </xf>
    <xf numFmtId="4" fontId="7" fillId="15" borderId="4" xfId="0" applyNumberFormat="1" applyFont="1" applyFill="1" applyBorder="1" applyAlignment="1">
      <alignment horizontal="right"/>
    </xf>
    <xf numFmtId="4" fontId="7" fillId="16" borderId="5" xfId="0" applyNumberFormat="1" applyFont="1" applyFill="1" applyBorder="1" applyAlignment="1">
      <alignment horizontal="right" vertical="center" wrapText="1"/>
    </xf>
    <xf numFmtId="4" fontId="7" fillId="17" borderId="4" xfId="0" applyNumberFormat="1" applyFont="1" applyFill="1" applyBorder="1" applyAlignment="1">
      <alignment horizontal="right"/>
    </xf>
    <xf numFmtId="4" fontId="7" fillId="18" borderId="5" xfId="0" applyNumberFormat="1" applyFont="1" applyFill="1" applyBorder="1" applyAlignment="1">
      <alignment horizontal="right" vertical="center" wrapText="1"/>
    </xf>
    <xf numFmtId="4" fontId="7" fillId="19" borderId="5" xfId="0" applyNumberFormat="1" applyFont="1" applyFill="1" applyBorder="1" applyAlignment="1">
      <alignment horizontal="right"/>
    </xf>
    <xf numFmtId="4" fontId="7" fillId="19" borderId="5" xfId="0" applyNumberFormat="1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0" borderId="4" xfId="0" applyFont="1" applyFill="1" applyBorder="1" applyAlignment="1">
      <alignment horizontal="center"/>
    </xf>
    <xf numFmtId="0" fontId="7" fillId="20" borderId="4" xfId="0" applyFont="1" applyFill="1" applyBorder="1" applyAlignment="1">
      <alignment horizontal="left" wrapText="1"/>
    </xf>
    <xf numFmtId="4" fontId="7" fillId="20" borderId="5" xfId="0" applyNumberFormat="1" applyFont="1" applyFill="1" applyBorder="1" applyAlignment="1">
      <alignment horizontal="right"/>
    </xf>
    <xf numFmtId="4" fontId="7" fillId="21" borderId="5" xfId="0" applyNumberFormat="1" applyFont="1" applyFill="1" applyBorder="1" applyAlignment="1">
      <alignment horizontal="right" vertical="center" wrapText="1"/>
    </xf>
    <xf numFmtId="0" fontId="3" fillId="20" borderId="4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left" wrapText="1"/>
    </xf>
    <xf numFmtId="49" fontId="16" fillId="10" borderId="4" xfId="0" applyNumberFormat="1" applyFont="1" applyFill="1" applyBorder="1" applyAlignment="1"/>
    <xf numFmtId="3" fontId="7" fillId="20" borderId="4" xfId="0" applyNumberFormat="1" applyFont="1" applyFill="1" applyBorder="1" applyAlignment="1">
      <alignment horizontal="center"/>
    </xf>
    <xf numFmtId="3" fontId="7" fillId="20" borderId="4" xfId="0" applyNumberFormat="1" applyFont="1" applyFill="1" applyBorder="1" applyAlignment="1">
      <alignment wrapText="1"/>
    </xf>
    <xf numFmtId="0" fontId="17" fillId="2" borderId="4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 wrapText="1"/>
    </xf>
    <xf numFmtId="0" fontId="7" fillId="22" borderId="4" xfId="0" applyFont="1" applyFill="1" applyBorder="1" applyAlignment="1">
      <alignment horizontal="center"/>
    </xf>
    <xf numFmtId="4" fontId="3" fillId="20" borderId="5" xfId="0" applyNumberFormat="1" applyFont="1" applyFill="1" applyBorder="1" applyAlignment="1">
      <alignment horizontal="right"/>
    </xf>
    <xf numFmtId="4" fontId="3" fillId="11" borderId="5" xfId="0" applyNumberFormat="1" applyFont="1" applyFill="1" applyBorder="1" applyAlignment="1">
      <alignment horizontal="right"/>
    </xf>
    <xf numFmtId="0" fontId="3" fillId="20" borderId="4" xfId="0" applyNumberFormat="1" applyFont="1" applyFill="1" applyBorder="1" applyAlignment="1">
      <alignment horizontal="center"/>
    </xf>
    <xf numFmtId="49" fontId="3" fillId="20" borderId="4" xfId="0" applyNumberFormat="1" applyFont="1" applyFill="1" applyBorder="1" applyAlignment="1">
      <alignment horizontal="center"/>
    </xf>
    <xf numFmtId="3" fontId="3" fillId="20" borderId="4" xfId="0" applyNumberFormat="1" applyFont="1" applyFill="1" applyBorder="1" applyAlignment="1">
      <alignment wrapText="1"/>
    </xf>
    <xf numFmtId="0" fontId="7" fillId="20" borderId="4" xfId="0" applyFont="1" applyFill="1" applyBorder="1" applyAlignment="1">
      <alignment wrapText="1"/>
    </xf>
    <xf numFmtId="0" fontId="3" fillId="20" borderId="4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4" fontId="3" fillId="10" borderId="5" xfId="0" applyNumberFormat="1" applyFont="1" applyFill="1" applyBorder="1" applyAlignment="1">
      <alignment horizontal="right"/>
    </xf>
    <xf numFmtId="0" fontId="7" fillId="12" borderId="4" xfId="0" applyFont="1" applyFill="1" applyBorder="1" applyAlignment="1">
      <alignment horizontal="center"/>
    </xf>
    <xf numFmtId="0" fontId="7" fillId="12" borderId="5" xfId="0" applyFont="1" applyFill="1" applyBorder="1" applyAlignment="1">
      <alignment wrapText="1"/>
    </xf>
    <xf numFmtId="4" fontId="7" fillId="13" borderId="5" xfId="0" applyNumberFormat="1" applyFont="1" applyFill="1" applyBorder="1" applyAlignment="1">
      <alignment horizontal="right"/>
    </xf>
    <xf numFmtId="4" fontId="3" fillId="13" borderId="5" xfId="0" applyNumberFormat="1" applyFont="1" applyFill="1" applyBorder="1" applyAlignment="1">
      <alignment horizontal="right"/>
    </xf>
    <xf numFmtId="4" fontId="7" fillId="23" borderId="5" xfId="0" applyNumberFormat="1" applyFont="1" applyFill="1" applyBorder="1" applyAlignment="1">
      <alignment horizontal="right"/>
    </xf>
    <xf numFmtId="4" fontId="7" fillId="23" borderId="5" xfId="0" applyNumberFormat="1" applyFont="1" applyFill="1" applyBorder="1" applyAlignment="1">
      <alignment horizontal="right" vertical="center" wrapText="1"/>
    </xf>
    <xf numFmtId="0" fontId="7" fillId="23" borderId="4" xfId="0" applyFont="1" applyFill="1" applyBorder="1" applyAlignment="1">
      <alignment wrapText="1"/>
    </xf>
    <xf numFmtId="0" fontId="7" fillId="23" borderId="5" xfId="0" applyFont="1" applyFill="1" applyBorder="1" applyAlignment="1">
      <alignment wrapText="1"/>
    </xf>
    <xf numFmtId="0" fontId="7" fillId="24" borderId="4" xfId="0" applyFont="1" applyFill="1" applyBorder="1" applyAlignment="1">
      <alignment wrapText="1"/>
    </xf>
    <xf numFmtId="0" fontId="7" fillId="24" borderId="5" xfId="0" applyFont="1" applyFill="1" applyBorder="1" applyAlignment="1">
      <alignment wrapText="1"/>
    </xf>
    <xf numFmtId="4" fontId="7" fillId="24" borderId="5" xfId="0" applyNumberFormat="1" applyFont="1" applyFill="1" applyBorder="1" applyAlignment="1">
      <alignment horizontal="right"/>
    </xf>
    <xf numFmtId="4" fontId="7" fillId="24" borderId="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/>
    </xf>
    <xf numFmtId="0" fontId="7" fillId="25" borderId="4" xfId="0" applyFont="1" applyFill="1" applyBorder="1" applyAlignment="1">
      <alignment horizontal="center"/>
    </xf>
    <xf numFmtId="0" fontId="7" fillId="25" borderId="4" xfId="0" applyFont="1" applyFill="1" applyBorder="1" applyAlignment="1">
      <alignment wrapText="1"/>
    </xf>
    <xf numFmtId="4" fontId="7" fillId="25" borderId="5" xfId="0" applyNumberFormat="1" applyFont="1" applyFill="1" applyBorder="1" applyAlignment="1">
      <alignment horizontal="right"/>
    </xf>
    <xf numFmtId="4" fontId="7" fillId="26" borderId="5" xfId="0" applyNumberFormat="1" applyFont="1" applyFill="1" applyBorder="1" applyAlignment="1">
      <alignment horizontal="right" vertical="center" wrapText="1"/>
    </xf>
    <xf numFmtId="0" fontId="7" fillId="27" borderId="4" xfId="0" applyFont="1" applyFill="1" applyBorder="1" applyAlignment="1">
      <alignment horizontal="center"/>
    </xf>
    <xf numFmtId="0" fontId="7" fillId="27" borderId="4" xfId="0" applyFont="1" applyFill="1" applyBorder="1" applyAlignment="1">
      <alignment wrapText="1"/>
    </xf>
    <xf numFmtId="4" fontId="7" fillId="27" borderId="5" xfId="0" applyNumberFormat="1" applyFont="1" applyFill="1" applyBorder="1" applyAlignment="1">
      <alignment horizontal="right"/>
    </xf>
    <xf numFmtId="4" fontId="7" fillId="28" borderId="5" xfId="0" applyNumberFormat="1" applyFont="1" applyFill="1" applyBorder="1" applyAlignment="1">
      <alignment horizontal="right" vertical="center" wrapText="1"/>
    </xf>
    <xf numFmtId="4" fontId="3" fillId="15" borderId="5" xfId="0" applyNumberFormat="1" applyFont="1" applyFill="1" applyBorder="1" applyAlignment="1">
      <alignment horizontal="right"/>
    </xf>
    <xf numFmtId="0" fontId="7" fillId="16" borderId="5" xfId="0" applyFont="1" applyFill="1" applyBorder="1" applyAlignment="1">
      <alignment wrapText="1"/>
    </xf>
    <xf numFmtId="0" fontId="7" fillId="16" borderId="4" xfId="0" applyFont="1" applyFill="1" applyBorder="1" applyAlignment="1">
      <alignment horizontal="left"/>
    </xf>
    <xf numFmtId="0" fontId="3" fillId="18" borderId="5" xfId="0" applyFont="1" applyFill="1" applyBorder="1" applyAlignment="1">
      <alignment wrapText="1"/>
    </xf>
    <xf numFmtId="4" fontId="3" fillId="17" borderId="5" xfId="0" applyNumberFormat="1" applyFont="1" applyFill="1" applyBorder="1" applyAlignment="1">
      <alignment horizontal="right"/>
    </xf>
    <xf numFmtId="0" fontId="7" fillId="26" borderId="4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7" fillId="0" borderId="5" xfId="0" applyFont="1" applyBorder="1" applyAlignment="1">
      <alignment wrapText="1"/>
    </xf>
    <xf numFmtId="4" fontId="7" fillId="15" borderId="5" xfId="0" applyNumberFormat="1" applyFont="1" applyFill="1" applyBorder="1" applyAlignment="1">
      <alignment horizontal="right"/>
    </xf>
    <xf numFmtId="4" fontId="7" fillId="17" borderId="5" xfId="0" applyNumberFormat="1" applyFont="1" applyFill="1" applyBorder="1" applyAlignment="1">
      <alignment horizontal="right"/>
    </xf>
    <xf numFmtId="0" fontId="7" fillId="23" borderId="4" xfId="0" applyFont="1" applyFill="1" applyBorder="1" applyAlignment="1">
      <alignment horizontal="left"/>
    </xf>
    <xf numFmtId="0" fontId="7" fillId="23" borderId="4" xfId="0" applyFont="1" applyFill="1" applyBorder="1" applyAlignment="1">
      <alignment horizontal="left" wrapText="1"/>
    </xf>
    <xf numFmtId="3" fontId="7" fillId="23" borderId="4" xfId="0" applyNumberFormat="1" applyFont="1" applyFill="1" applyBorder="1"/>
    <xf numFmtId="3" fontId="7" fillId="23" borderId="5" xfId="0" applyNumberFormat="1" applyFont="1" applyFill="1" applyBorder="1"/>
    <xf numFmtId="0" fontId="7" fillId="23" borderId="4" xfId="0" applyFont="1" applyFill="1" applyBorder="1"/>
    <xf numFmtId="0" fontId="7" fillId="23" borderId="5" xfId="0" applyFont="1" applyFill="1" applyBorder="1"/>
    <xf numFmtId="0" fontId="7" fillId="26" borderId="5" xfId="0" applyFont="1" applyFill="1" applyBorder="1" applyAlignment="1">
      <alignment wrapText="1"/>
    </xf>
    <xf numFmtId="4" fontId="7" fillId="29" borderId="5" xfId="0" applyNumberFormat="1" applyFont="1" applyFill="1" applyBorder="1" applyAlignment="1">
      <alignment horizontal="right"/>
    </xf>
    <xf numFmtId="4" fontId="3" fillId="29" borderId="5" xfId="0" applyNumberFormat="1" applyFont="1" applyFill="1" applyBorder="1" applyAlignment="1">
      <alignment horizontal="right"/>
    </xf>
    <xf numFmtId="0" fontId="7" fillId="26" borderId="4" xfId="0" applyFont="1" applyFill="1" applyBorder="1" applyAlignment="1">
      <alignment wrapText="1"/>
    </xf>
    <xf numFmtId="4" fontId="7" fillId="29" borderId="4" xfId="0" applyNumberFormat="1" applyFont="1" applyFill="1" applyBorder="1" applyAlignment="1">
      <alignment horizontal="right"/>
    </xf>
    <xf numFmtId="0" fontId="7" fillId="30" borderId="4" xfId="0" applyFont="1" applyFill="1" applyBorder="1"/>
    <xf numFmtId="0" fontId="7" fillId="30" borderId="5" xfId="0" applyFont="1" applyFill="1" applyBorder="1"/>
    <xf numFmtId="4" fontId="7" fillId="30" borderId="5" xfId="0" applyNumberFormat="1" applyFont="1" applyFill="1" applyBorder="1" applyAlignment="1">
      <alignment horizontal="right" vertical="center" wrapText="1"/>
    </xf>
    <xf numFmtId="4" fontId="7" fillId="30" borderId="5" xfId="0" applyNumberFormat="1" applyFont="1" applyFill="1" applyBorder="1" applyAlignment="1">
      <alignment horizontal="right"/>
    </xf>
    <xf numFmtId="0" fontId="7" fillId="30" borderId="4" xfId="0" applyFont="1" applyFill="1" applyBorder="1" applyAlignment="1">
      <alignment wrapText="1"/>
    </xf>
    <xf numFmtId="0" fontId="7" fillId="30" borderId="5" xfId="0" applyFont="1" applyFill="1" applyBorder="1" applyAlignment="1">
      <alignment wrapText="1"/>
    </xf>
    <xf numFmtId="0" fontId="7" fillId="24" borderId="4" xfId="0" applyFont="1" applyFill="1" applyBorder="1" applyAlignment="1">
      <alignment horizontal="left"/>
    </xf>
    <xf numFmtId="0" fontId="7" fillId="24" borderId="4" xfId="0" applyFont="1" applyFill="1" applyBorder="1" applyAlignment="1">
      <alignment horizontal="left" wrapText="1"/>
    </xf>
    <xf numFmtId="0" fontId="7" fillId="31" borderId="4" xfId="0" applyFont="1" applyFill="1" applyBorder="1" applyAlignment="1">
      <alignment wrapText="1"/>
    </xf>
    <xf numFmtId="4" fontId="7" fillId="31" borderId="5" xfId="0" applyNumberFormat="1" applyFont="1" applyFill="1" applyBorder="1" applyAlignment="1">
      <alignment horizontal="right"/>
    </xf>
    <xf numFmtId="4" fontId="7" fillId="31" borderId="5" xfId="0" applyNumberFormat="1" applyFont="1" applyFill="1" applyBorder="1" applyAlignment="1">
      <alignment horizontal="right" vertical="center" wrapText="1"/>
    </xf>
    <xf numFmtId="0" fontId="7" fillId="32" borderId="4" xfId="0" applyFont="1" applyFill="1" applyBorder="1"/>
    <xf numFmtId="0" fontId="7" fillId="32" borderId="5" xfId="0" applyFont="1" applyFill="1" applyBorder="1"/>
    <xf numFmtId="4" fontId="7" fillId="32" borderId="5" xfId="0" applyNumberFormat="1" applyFont="1" applyFill="1" applyBorder="1" applyAlignment="1">
      <alignment horizontal="right" vertical="center" wrapText="1"/>
    </xf>
    <xf numFmtId="0" fontId="7" fillId="32" borderId="2" xfId="0" applyFont="1" applyFill="1" applyBorder="1"/>
    <xf numFmtId="4" fontId="7" fillId="32" borderId="5" xfId="0" applyNumberFormat="1" applyFont="1" applyFill="1" applyBorder="1" applyAlignment="1">
      <alignment horizontal="right"/>
    </xf>
    <xf numFmtId="0" fontId="7" fillId="32" borderId="4" xfId="0" applyFont="1" applyFill="1" applyBorder="1" applyAlignment="1">
      <alignment wrapText="1"/>
    </xf>
    <xf numFmtId="0" fontId="7" fillId="32" borderId="5" xfId="0" applyFont="1" applyFill="1" applyBorder="1" applyAlignment="1">
      <alignment wrapText="1"/>
    </xf>
    <xf numFmtId="0" fontId="7" fillId="33" borderId="4" xfId="0" applyFont="1" applyFill="1" applyBorder="1" applyAlignment="1">
      <alignment wrapText="1"/>
    </xf>
    <xf numFmtId="4" fontId="7" fillId="33" borderId="5" xfId="0" applyNumberFormat="1" applyFont="1" applyFill="1" applyBorder="1" applyAlignment="1">
      <alignment horizontal="right"/>
    </xf>
    <xf numFmtId="4" fontId="7" fillId="33" borderId="5" xfId="0" applyNumberFormat="1" applyFont="1" applyFill="1" applyBorder="1" applyAlignment="1">
      <alignment horizontal="right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0" fontId="7" fillId="16" borderId="4" xfId="0" applyFont="1" applyFill="1" applyBorder="1" applyAlignment="1">
      <alignment wrapText="1"/>
    </xf>
    <xf numFmtId="0" fontId="16" fillId="16" borderId="4" xfId="0" applyFont="1" applyFill="1" applyBorder="1" applyAlignment="1">
      <alignment horizontal="left"/>
    </xf>
    <xf numFmtId="0" fontId="3" fillId="35" borderId="4" xfId="0" applyFont="1" applyFill="1" applyBorder="1" applyAlignment="1">
      <alignment horizontal="center"/>
    </xf>
    <xf numFmtId="0" fontId="3" fillId="35" borderId="4" xfId="0" applyFont="1" applyFill="1" applyBorder="1" applyAlignment="1">
      <alignment wrapText="1"/>
    </xf>
    <xf numFmtId="4" fontId="3" fillId="36" borderId="4" xfId="0" applyNumberFormat="1" applyFont="1" applyFill="1" applyBorder="1" applyAlignment="1">
      <alignment horizontal="right"/>
    </xf>
    <xf numFmtId="4" fontId="7" fillId="35" borderId="5" xfId="0" applyNumberFormat="1" applyFont="1" applyFill="1" applyBorder="1" applyAlignment="1">
      <alignment horizontal="right" vertical="center" wrapText="1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wrapText="1"/>
    </xf>
    <xf numFmtId="4" fontId="7" fillId="37" borderId="5" xfId="0" applyNumberFormat="1" applyFont="1" applyFill="1" applyBorder="1" applyAlignment="1">
      <alignment horizontal="right" vertical="center" wrapText="1"/>
    </xf>
    <xf numFmtId="0" fontId="7" fillId="34" borderId="4" xfId="0" applyFont="1" applyFill="1" applyBorder="1" applyAlignment="1">
      <alignment horizontal="center"/>
    </xf>
    <xf numFmtId="0" fontId="3" fillId="34" borderId="4" xfId="0" applyFont="1" applyFill="1" applyBorder="1" applyAlignment="1">
      <alignment wrapText="1"/>
    </xf>
    <xf numFmtId="4" fontId="3" fillId="38" borderId="4" xfId="0" applyNumberFormat="1" applyFont="1" applyFill="1" applyBorder="1" applyAlignment="1">
      <alignment horizontal="right"/>
    </xf>
    <xf numFmtId="4" fontId="7" fillId="34" borderId="5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left" vertical="center"/>
    </xf>
    <xf numFmtId="0" fontId="7" fillId="28" borderId="4" xfId="0" applyFont="1" applyFill="1" applyBorder="1" applyAlignment="1">
      <alignment horizontal="center" wrapText="1"/>
    </xf>
    <xf numFmtId="4" fontId="7" fillId="39" borderId="5" xfId="0" applyNumberFormat="1" applyFont="1" applyFill="1" applyBorder="1" applyAlignment="1">
      <alignment horizontal="right"/>
    </xf>
    <xf numFmtId="0" fontId="7" fillId="28" borderId="4" xfId="0" applyFont="1" applyFill="1" applyBorder="1" applyAlignment="1">
      <alignment wrapText="1"/>
    </xf>
    <xf numFmtId="2" fontId="7" fillId="28" borderId="5" xfId="0" applyNumberFormat="1" applyFont="1" applyFill="1" applyBorder="1" applyAlignment="1">
      <alignment horizontal="right" wrapText="1"/>
    </xf>
    <xf numFmtId="4" fontId="7" fillId="9" borderId="5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7" fillId="4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" fontId="15" fillId="2" borderId="4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A9D18E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</a:t>
            </a:r>
            <a:r>
              <a:rPr lang="hr-HR"/>
              <a:t>ažetak računa prihoda i rashoda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SAŽETAK!$F$7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SAŽETAK!$A$8:$E$15</c:f>
              <c:strCache>
                <c:ptCount val="7"/>
                <c:pt idx="0">
                  <c:v>PRIHODI UKUPNO</c:v>
                </c:pt>
                <c:pt idx="1">
                  <c:v>PRIHODI POSLOVANJA</c:v>
                </c:pt>
                <c:pt idx="2">
                  <c:v>PRIHODI OD PRODAJE NEFINANCIJSKE IMOVINE</c:v>
                </c:pt>
                <c:pt idx="3">
                  <c:v>RASHODI UKUPNO</c:v>
                </c:pt>
                <c:pt idx="4">
                  <c:v>RASHODI  POSLOVANJA</c:v>
                </c:pt>
                <c:pt idx="5">
                  <c:v>RASHODI ZA NABAVU NEFINANCIJSKE IMOVINE</c:v>
                </c:pt>
                <c:pt idx="6">
                  <c:v>RAZLIKA - VIŠAK / MANJAK</c:v>
                </c:pt>
              </c:strCache>
            </c:strRef>
          </c:cat>
          <c:val>
            <c:numRef>
              <c:f>SAŽETAK!$F$8:$F$15</c:f>
            </c:numRef>
          </c:val>
          <c:extLst>
            <c:ext xmlns:c16="http://schemas.microsoft.com/office/drawing/2014/chart" uri="{C3380CC4-5D6E-409C-BE32-E72D297353CC}">
              <c16:uniqueId val="{00000000-32EF-44D6-A9E4-2D8DD224069D}"/>
            </c:ext>
          </c:extLst>
        </c:ser>
        <c:ser>
          <c:idx val="1"/>
          <c:order val="1"/>
          <c:tx>
            <c:strRef>
              <c:f>SAŽETAK!$G$7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SAŽETAK!$A$8:$E$15</c:f>
              <c:strCache>
                <c:ptCount val="7"/>
                <c:pt idx="0">
                  <c:v>PRIHODI UKUPNO</c:v>
                </c:pt>
                <c:pt idx="1">
                  <c:v>PRIHODI POSLOVANJA</c:v>
                </c:pt>
                <c:pt idx="2">
                  <c:v>PRIHODI OD PRODAJE NEFINANCIJSKE IMOVINE</c:v>
                </c:pt>
                <c:pt idx="3">
                  <c:v>RASHODI UKUPNO</c:v>
                </c:pt>
                <c:pt idx="4">
                  <c:v>RASHODI  POSLOVANJA</c:v>
                </c:pt>
                <c:pt idx="5">
                  <c:v>RASHODI ZA NABAVU NEFINANCIJSKE IMOVINE</c:v>
                </c:pt>
                <c:pt idx="6">
                  <c:v>RAZLIKA - VIŠAK / MANJAK</c:v>
                </c:pt>
              </c:strCache>
            </c:strRef>
          </c:cat>
          <c:val>
            <c:numRef>
              <c:f>SAŽETAK!$G$8:$G$15</c:f>
              <c:numCache>
                <c:formatCode>#,##0.00</c:formatCode>
                <c:ptCount val="7"/>
                <c:pt idx="0">
                  <c:v>2868184.9</c:v>
                </c:pt>
                <c:pt idx="1">
                  <c:v>2868924.54</c:v>
                </c:pt>
                <c:pt idx="2">
                  <c:v>0</c:v>
                </c:pt>
                <c:pt idx="3">
                  <c:v>2674895.8199999998</c:v>
                </c:pt>
                <c:pt idx="4">
                  <c:v>2483586.2000000002</c:v>
                </c:pt>
                <c:pt idx="5">
                  <c:v>191309.62</c:v>
                </c:pt>
                <c:pt idx="6">
                  <c:v>38134.519999999997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F-44D6-A9E4-2D8DD224069D}"/>
            </c:ext>
          </c:extLst>
        </c:ser>
        <c:ser>
          <c:idx val="2"/>
          <c:order val="2"/>
          <c:tx>
            <c:strRef>
              <c:f>SAŽETAK!$H$7</c:f>
              <c:strCache>
                <c:ptCount val="1"/>
                <c:pt idx="0">
                  <c:v>Plan tekuće godine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SAŽETAK!$A$8:$E$15</c:f>
              <c:strCache>
                <c:ptCount val="7"/>
                <c:pt idx="0">
                  <c:v>PRIHODI UKUPNO</c:v>
                </c:pt>
                <c:pt idx="1">
                  <c:v>PRIHODI POSLOVANJA</c:v>
                </c:pt>
                <c:pt idx="2">
                  <c:v>PRIHODI OD PRODAJE NEFINANCIJSKE IMOVINE</c:v>
                </c:pt>
                <c:pt idx="3">
                  <c:v>RASHODI UKUPNO</c:v>
                </c:pt>
                <c:pt idx="4">
                  <c:v>RASHODI  POSLOVANJA</c:v>
                </c:pt>
                <c:pt idx="5">
                  <c:v>RASHODI ZA NABAVU NEFINANCIJSKE IMOVINE</c:v>
                </c:pt>
                <c:pt idx="6">
                  <c:v>RAZLIKA - VIŠAK / MANJAK</c:v>
                </c:pt>
              </c:strCache>
            </c:strRef>
          </c:cat>
          <c:val>
            <c:numRef>
              <c:f>SAŽETAK!$H$8:$H$15</c:f>
            </c:numRef>
          </c:val>
          <c:extLst>
            <c:ext xmlns:c16="http://schemas.microsoft.com/office/drawing/2014/chart" uri="{C3380CC4-5D6E-409C-BE32-E72D297353CC}">
              <c16:uniqueId val="{00000002-32EF-44D6-A9E4-2D8DD224069D}"/>
            </c:ext>
          </c:extLst>
        </c:ser>
        <c:ser>
          <c:idx val="3"/>
          <c:order val="3"/>
          <c:tx>
            <c:strRef>
              <c:f>SAŽETAK!$I$7</c:f>
              <c:strCache>
                <c:ptCount val="1"/>
                <c:pt idx="0">
                  <c:v>Plan tekuće godine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SAŽETAK!$A$8:$E$15</c:f>
              <c:strCache>
                <c:ptCount val="7"/>
                <c:pt idx="0">
                  <c:v>PRIHODI UKUPNO</c:v>
                </c:pt>
                <c:pt idx="1">
                  <c:v>PRIHODI POSLOVANJA</c:v>
                </c:pt>
                <c:pt idx="2">
                  <c:v>PRIHODI OD PRODAJE NEFINANCIJSKE IMOVINE</c:v>
                </c:pt>
                <c:pt idx="3">
                  <c:v>RASHODI UKUPNO</c:v>
                </c:pt>
                <c:pt idx="4">
                  <c:v>RASHODI  POSLOVANJA</c:v>
                </c:pt>
                <c:pt idx="5">
                  <c:v>RASHODI ZA NABAVU NEFINANCIJSKE IMOVINE</c:v>
                </c:pt>
                <c:pt idx="6">
                  <c:v>RAZLIKA - VIŠAK / MANJAK</c:v>
                </c:pt>
              </c:strCache>
            </c:strRef>
          </c:cat>
          <c:val>
            <c:numRef>
              <c:f>SAŽETAK!$I$8:$I$15</c:f>
              <c:numCache>
                <c:formatCode>#,##0.00</c:formatCode>
                <c:ptCount val="7"/>
                <c:pt idx="0">
                  <c:v>3791801.64</c:v>
                </c:pt>
                <c:pt idx="1">
                  <c:v>3791801.64</c:v>
                </c:pt>
                <c:pt idx="2">
                  <c:v>0</c:v>
                </c:pt>
                <c:pt idx="3">
                  <c:v>3791801.64</c:v>
                </c:pt>
                <c:pt idx="4">
                  <c:v>2399508.64</c:v>
                </c:pt>
                <c:pt idx="5">
                  <c:v>1392293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F-44D6-A9E4-2D8DD224069D}"/>
            </c:ext>
          </c:extLst>
        </c:ser>
        <c:ser>
          <c:idx val="4"/>
          <c:order val="4"/>
          <c:tx>
            <c:strRef>
              <c:f>SAŽETAK!$J$7</c:f>
              <c:strCache>
                <c:ptCount val="1"/>
                <c:pt idx="0">
                  <c:v>Izvršenje 01.01.-30.06.2025.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SAŽETAK!$A$8:$E$15</c:f>
              <c:strCache>
                <c:ptCount val="7"/>
                <c:pt idx="0">
                  <c:v>PRIHODI UKUPNO</c:v>
                </c:pt>
                <c:pt idx="1">
                  <c:v>PRIHODI POSLOVANJA</c:v>
                </c:pt>
                <c:pt idx="2">
                  <c:v>PRIHODI OD PRODAJE NEFINANCIJSKE IMOVINE</c:v>
                </c:pt>
                <c:pt idx="3">
                  <c:v>RASHODI UKUPNO</c:v>
                </c:pt>
                <c:pt idx="4">
                  <c:v>RASHODI  POSLOVANJA</c:v>
                </c:pt>
                <c:pt idx="5">
                  <c:v>RASHODI ZA NABAVU NEFINANCIJSKE IMOVINE</c:v>
                </c:pt>
                <c:pt idx="6">
                  <c:v>RAZLIKA - VIŠAK / MANJAK</c:v>
                </c:pt>
              </c:strCache>
            </c:strRef>
          </c:cat>
          <c:val>
            <c:numRef>
              <c:f>SAŽETAK!$J$8:$J$15</c:f>
              <c:numCache>
                <c:formatCode>#,##0.00</c:formatCode>
                <c:ptCount val="7"/>
                <c:pt idx="0">
                  <c:v>1486951.1</c:v>
                </c:pt>
                <c:pt idx="1">
                  <c:v>1486951.1</c:v>
                </c:pt>
                <c:pt idx="2">
                  <c:v>0</c:v>
                </c:pt>
                <c:pt idx="3">
                  <c:v>1615036.51</c:v>
                </c:pt>
                <c:pt idx="4">
                  <c:v>1598816.79</c:v>
                </c:pt>
                <c:pt idx="5">
                  <c:v>16219.72</c:v>
                </c:pt>
                <c:pt idx="6">
                  <c:v>182439.65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EF-44D6-A9E4-2D8DD2240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972640"/>
        <c:axId val="662973000"/>
      </c:barChart>
      <c:catAx>
        <c:axId val="66297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2973000"/>
        <c:crosses val="autoZero"/>
        <c:auto val="1"/>
        <c:lblAlgn val="ctr"/>
        <c:lblOffset val="100"/>
        <c:noMultiLvlLbl val="0"/>
      </c:catAx>
      <c:valAx>
        <c:axId val="6629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297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Prihodi prema ekonomskoj klasifikaciji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Račun prihoda i rashoda'!$E$9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rashoda'!$B$10:$D$25</c:f>
              <c:multiLvlStrCache>
                <c:ptCount val="16"/>
                <c:lvl>
                  <c:pt idx="0">
                    <c:v>1</c:v>
                  </c:pt>
                  <c:pt idx="1">
                    <c:v>Prihodi poslovanja</c:v>
                  </c:pt>
                  <c:pt idx="2">
                    <c:v>Pomoći iz inozemstva i od subjekata unutar općeg proračuna</c:v>
                  </c:pt>
                  <c:pt idx="3">
                    <c:v>Pomoći</c:v>
                  </c:pt>
                  <c:pt idx="4">
                    <c:v>Donacije</c:v>
                  </c:pt>
                  <c:pt idx="5">
                    <c:v>Prihodi od imovine</c:v>
                  </c:pt>
                  <c:pt idx="6">
                    <c:v>Vlastiti prihodi</c:v>
                  </c:pt>
                  <c:pt idx="7">
                    <c:v>Prihodi od upravnih i administrativnih pristojbi, pristojbi po posebnim propisima i naknada</c:v>
                  </c:pt>
                  <c:pt idx="8">
                    <c:v>Prihodi za posebne namjene</c:v>
                  </c:pt>
                  <c:pt idx="9">
                    <c:v>Pomoći</c:v>
                  </c:pt>
                  <c:pt idx="10">
                    <c:v>Donacije</c:v>
                  </c:pt>
                  <c:pt idx="11">
                    <c:v>Vlastit prihodi</c:v>
                  </c:pt>
                  <c:pt idx="12">
                    <c:v>Prihodi od prodaje proizvoda i robe te pruženih usluga i prihodi od donacija</c:v>
                  </c:pt>
                  <c:pt idx="13">
                    <c:v>Vlastiti prihodi</c:v>
                  </c:pt>
                  <c:pt idx="14">
                    <c:v>Donacije</c:v>
                  </c:pt>
                  <c:pt idx="15">
                    <c:v>Prihodi iz nadležnog proračuna i od HZZO-a temeljem ugovornih obveza</c:v>
                  </c:pt>
                </c:lvl>
                <c:lvl>
                  <c:pt idx="0">
                    <c:v>6</c:v>
                  </c:pt>
                  <c:pt idx="3">
                    <c:v>5.K.</c:v>
                  </c:pt>
                  <c:pt idx="4">
                    <c:v>6.3.</c:v>
                  </c:pt>
                  <c:pt idx="6">
                    <c:v>3.3.</c:v>
                  </c:pt>
                  <c:pt idx="8">
                    <c:v>4.L.</c:v>
                  </c:pt>
                  <c:pt idx="9">
                    <c:v>5.K.</c:v>
                  </c:pt>
                  <c:pt idx="10">
                    <c:v>6.3.</c:v>
                  </c:pt>
                  <c:pt idx="11">
                    <c:v>3.3</c:v>
                  </c:pt>
                  <c:pt idx="13">
                    <c:v>3.3.</c:v>
                  </c:pt>
                  <c:pt idx="14">
                    <c:v>6.3.</c:v>
                  </c:pt>
                </c:lvl>
                <c:lvl>
                  <c:pt idx="0">
                    <c:v>6</c:v>
                  </c:pt>
                  <c:pt idx="2">
                    <c:v>63</c:v>
                  </c:pt>
                  <c:pt idx="5">
                    <c:v>64</c:v>
                  </c:pt>
                  <c:pt idx="7">
                    <c:v>65</c:v>
                  </c:pt>
                  <c:pt idx="12">
                    <c:v>66</c:v>
                  </c:pt>
                  <c:pt idx="15">
                    <c:v>67</c:v>
                  </c:pt>
                </c:lvl>
              </c:multiLvlStrCache>
            </c:multiLvlStrRef>
          </c:cat>
          <c:val>
            <c:numRef>
              <c:f>' Račun prihoda i rashoda'!$E$10:$E$25</c:f>
            </c:numRef>
          </c:val>
          <c:extLst>
            <c:ext xmlns:c16="http://schemas.microsoft.com/office/drawing/2014/chart" uri="{C3380CC4-5D6E-409C-BE32-E72D297353CC}">
              <c16:uniqueId val="{00000000-7872-48B8-B792-ED4BFB8D75C4}"/>
            </c:ext>
          </c:extLst>
        </c:ser>
        <c:ser>
          <c:idx val="1"/>
          <c:order val="1"/>
          <c:tx>
            <c:strRef>
              <c:f>' Račun prihoda i rashoda'!$F$9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rashoda'!$B$10:$D$25</c:f>
              <c:multiLvlStrCache>
                <c:ptCount val="16"/>
                <c:lvl>
                  <c:pt idx="0">
                    <c:v>1</c:v>
                  </c:pt>
                  <c:pt idx="1">
                    <c:v>Prihodi poslovanja</c:v>
                  </c:pt>
                  <c:pt idx="2">
                    <c:v>Pomoći iz inozemstva i od subjekata unutar općeg proračuna</c:v>
                  </c:pt>
                  <c:pt idx="3">
                    <c:v>Pomoći</c:v>
                  </c:pt>
                  <c:pt idx="4">
                    <c:v>Donacije</c:v>
                  </c:pt>
                  <c:pt idx="5">
                    <c:v>Prihodi od imovine</c:v>
                  </c:pt>
                  <c:pt idx="6">
                    <c:v>Vlastiti prihodi</c:v>
                  </c:pt>
                  <c:pt idx="7">
                    <c:v>Prihodi od upravnih i administrativnih pristojbi, pristojbi po posebnim propisima i naknada</c:v>
                  </c:pt>
                  <c:pt idx="8">
                    <c:v>Prihodi za posebne namjene</c:v>
                  </c:pt>
                  <c:pt idx="9">
                    <c:v>Pomoći</c:v>
                  </c:pt>
                  <c:pt idx="10">
                    <c:v>Donacije</c:v>
                  </c:pt>
                  <c:pt idx="11">
                    <c:v>Vlastit prihodi</c:v>
                  </c:pt>
                  <c:pt idx="12">
                    <c:v>Prihodi od prodaje proizvoda i robe te pruženih usluga i prihodi od donacija</c:v>
                  </c:pt>
                  <c:pt idx="13">
                    <c:v>Vlastiti prihodi</c:v>
                  </c:pt>
                  <c:pt idx="14">
                    <c:v>Donacije</c:v>
                  </c:pt>
                  <c:pt idx="15">
                    <c:v>Prihodi iz nadležnog proračuna i od HZZO-a temeljem ugovornih obveza</c:v>
                  </c:pt>
                </c:lvl>
                <c:lvl>
                  <c:pt idx="0">
                    <c:v>6</c:v>
                  </c:pt>
                  <c:pt idx="3">
                    <c:v>5.K.</c:v>
                  </c:pt>
                  <c:pt idx="4">
                    <c:v>6.3.</c:v>
                  </c:pt>
                  <c:pt idx="6">
                    <c:v>3.3.</c:v>
                  </c:pt>
                  <c:pt idx="8">
                    <c:v>4.L.</c:v>
                  </c:pt>
                  <c:pt idx="9">
                    <c:v>5.K.</c:v>
                  </c:pt>
                  <c:pt idx="10">
                    <c:v>6.3.</c:v>
                  </c:pt>
                  <c:pt idx="11">
                    <c:v>3.3</c:v>
                  </c:pt>
                  <c:pt idx="13">
                    <c:v>3.3.</c:v>
                  </c:pt>
                  <c:pt idx="14">
                    <c:v>6.3.</c:v>
                  </c:pt>
                </c:lvl>
                <c:lvl>
                  <c:pt idx="0">
                    <c:v>6</c:v>
                  </c:pt>
                  <c:pt idx="2">
                    <c:v>63</c:v>
                  </c:pt>
                  <c:pt idx="5">
                    <c:v>64</c:v>
                  </c:pt>
                  <c:pt idx="7">
                    <c:v>65</c:v>
                  </c:pt>
                  <c:pt idx="12">
                    <c:v>66</c:v>
                  </c:pt>
                  <c:pt idx="15">
                    <c:v>67</c:v>
                  </c:pt>
                </c:lvl>
              </c:multiLvlStrCache>
            </c:multiLvlStrRef>
          </c:cat>
          <c:val>
            <c:numRef>
              <c:f>' Račun prihoda i rashoda'!$F$10:$F$25</c:f>
              <c:numCache>
                <c:formatCode>#,##0.00</c:formatCode>
                <c:ptCount val="16"/>
                <c:pt idx="0" formatCode="General">
                  <c:v>2</c:v>
                </c:pt>
                <c:pt idx="1">
                  <c:v>2868184.9</c:v>
                </c:pt>
                <c:pt idx="2">
                  <c:v>2467974.65</c:v>
                </c:pt>
                <c:pt idx="3">
                  <c:v>2467974.65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33809.760000000002</c:v>
                </c:pt>
                <c:pt idx="8">
                  <c:v>25637.16</c:v>
                </c:pt>
                <c:pt idx="9">
                  <c:v>0</c:v>
                </c:pt>
                <c:pt idx="10">
                  <c:v>8131.8</c:v>
                </c:pt>
                <c:pt idx="11">
                  <c:v>40.799999999999997</c:v>
                </c:pt>
                <c:pt idx="12">
                  <c:v>33362.629999999997</c:v>
                </c:pt>
                <c:pt idx="13">
                  <c:v>32962.629999999997</c:v>
                </c:pt>
                <c:pt idx="14">
                  <c:v>400</c:v>
                </c:pt>
                <c:pt idx="15">
                  <c:v>333037.86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2-48B8-B792-ED4BFB8D75C4}"/>
            </c:ext>
          </c:extLst>
        </c:ser>
        <c:ser>
          <c:idx val="2"/>
          <c:order val="2"/>
          <c:tx>
            <c:strRef>
              <c:f>' Račun prihoda i rashoda'!$G$9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rashoda'!$B$10:$D$25</c:f>
              <c:multiLvlStrCache>
                <c:ptCount val="16"/>
                <c:lvl>
                  <c:pt idx="0">
                    <c:v>1</c:v>
                  </c:pt>
                  <c:pt idx="1">
                    <c:v>Prihodi poslovanja</c:v>
                  </c:pt>
                  <c:pt idx="2">
                    <c:v>Pomoći iz inozemstva i od subjekata unutar općeg proračuna</c:v>
                  </c:pt>
                  <c:pt idx="3">
                    <c:v>Pomoći</c:v>
                  </c:pt>
                  <c:pt idx="4">
                    <c:v>Donacije</c:v>
                  </c:pt>
                  <c:pt idx="5">
                    <c:v>Prihodi od imovine</c:v>
                  </c:pt>
                  <c:pt idx="6">
                    <c:v>Vlastiti prihodi</c:v>
                  </c:pt>
                  <c:pt idx="7">
                    <c:v>Prihodi od upravnih i administrativnih pristojbi, pristojbi po posebnim propisima i naknada</c:v>
                  </c:pt>
                  <c:pt idx="8">
                    <c:v>Prihodi za posebne namjene</c:v>
                  </c:pt>
                  <c:pt idx="9">
                    <c:v>Pomoći</c:v>
                  </c:pt>
                  <c:pt idx="10">
                    <c:v>Donacije</c:v>
                  </c:pt>
                  <c:pt idx="11">
                    <c:v>Vlastit prihodi</c:v>
                  </c:pt>
                  <c:pt idx="12">
                    <c:v>Prihodi od prodaje proizvoda i robe te pruženih usluga i prihodi od donacija</c:v>
                  </c:pt>
                  <c:pt idx="13">
                    <c:v>Vlastiti prihodi</c:v>
                  </c:pt>
                  <c:pt idx="14">
                    <c:v>Donacije</c:v>
                  </c:pt>
                  <c:pt idx="15">
                    <c:v>Prihodi iz nadležnog proračuna i od HZZO-a temeljem ugovornih obveza</c:v>
                  </c:pt>
                </c:lvl>
                <c:lvl>
                  <c:pt idx="0">
                    <c:v>6</c:v>
                  </c:pt>
                  <c:pt idx="3">
                    <c:v>5.K.</c:v>
                  </c:pt>
                  <c:pt idx="4">
                    <c:v>6.3.</c:v>
                  </c:pt>
                  <c:pt idx="6">
                    <c:v>3.3.</c:v>
                  </c:pt>
                  <c:pt idx="8">
                    <c:v>4.L.</c:v>
                  </c:pt>
                  <c:pt idx="9">
                    <c:v>5.K.</c:v>
                  </c:pt>
                  <c:pt idx="10">
                    <c:v>6.3.</c:v>
                  </c:pt>
                  <c:pt idx="11">
                    <c:v>3.3</c:v>
                  </c:pt>
                  <c:pt idx="13">
                    <c:v>3.3.</c:v>
                  </c:pt>
                  <c:pt idx="14">
                    <c:v>6.3.</c:v>
                  </c:pt>
                </c:lvl>
                <c:lvl>
                  <c:pt idx="0">
                    <c:v>6</c:v>
                  </c:pt>
                  <c:pt idx="2">
                    <c:v>63</c:v>
                  </c:pt>
                  <c:pt idx="5">
                    <c:v>64</c:v>
                  </c:pt>
                  <c:pt idx="7">
                    <c:v>65</c:v>
                  </c:pt>
                  <c:pt idx="12">
                    <c:v>66</c:v>
                  </c:pt>
                  <c:pt idx="15">
                    <c:v>67</c:v>
                  </c:pt>
                </c:lvl>
              </c:multiLvlStrCache>
            </c:multiLvlStrRef>
          </c:cat>
          <c:val>
            <c:numRef>
              <c:f>' Račun prihoda i rashoda'!$G$10:$G$25</c:f>
            </c:numRef>
          </c:val>
          <c:extLst>
            <c:ext xmlns:c16="http://schemas.microsoft.com/office/drawing/2014/chart" uri="{C3380CC4-5D6E-409C-BE32-E72D297353CC}">
              <c16:uniqueId val="{00000002-7872-48B8-B792-ED4BFB8D75C4}"/>
            </c:ext>
          </c:extLst>
        </c:ser>
        <c:ser>
          <c:idx val="3"/>
          <c:order val="3"/>
          <c:tx>
            <c:strRef>
              <c:f>' Račun prihoda i rashoda'!$H$9</c:f>
              <c:strCache>
                <c:ptCount val="1"/>
                <c:pt idx="0">
                  <c:v>Plan tekuće godine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rashoda'!$B$10:$D$25</c:f>
              <c:multiLvlStrCache>
                <c:ptCount val="16"/>
                <c:lvl>
                  <c:pt idx="0">
                    <c:v>1</c:v>
                  </c:pt>
                  <c:pt idx="1">
                    <c:v>Prihodi poslovanja</c:v>
                  </c:pt>
                  <c:pt idx="2">
                    <c:v>Pomoći iz inozemstva i od subjekata unutar općeg proračuna</c:v>
                  </c:pt>
                  <c:pt idx="3">
                    <c:v>Pomoći</c:v>
                  </c:pt>
                  <c:pt idx="4">
                    <c:v>Donacije</c:v>
                  </c:pt>
                  <c:pt idx="5">
                    <c:v>Prihodi od imovine</c:v>
                  </c:pt>
                  <c:pt idx="6">
                    <c:v>Vlastiti prihodi</c:v>
                  </c:pt>
                  <c:pt idx="7">
                    <c:v>Prihodi od upravnih i administrativnih pristojbi, pristojbi po posebnim propisima i naknada</c:v>
                  </c:pt>
                  <c:pt idx="8">
                    <c:v>Prihodi za posebne namjene</c:v>
                  </c:pt>
                  <c:pt idx="9">
                    <c:v>Pomoći</c:v>
                  </c:pt>
                  <c:pt idx="10">
                    <c:v>Donacije</c:v>
                  </c:pt>
                  <c:pt idx="11">
                    <c:v>Vlastit prihodi</c:v>
                  </c:pt>
                  <c:pt idx="12">
                    <c:v>Prihodi od prodaje proizvoda i robe te pruženih usluga i prihodi od donacija</c:v>
                  </c:pt>
                  <c:pt idx="13">
                    <c:v>Vlastiti prihodi</c:v>
                  </c:pt>
                  <c:pt idx="14">
                    <c:v>Donacije</c:v>
                  </c:pt>
                  <c:pt idx="15">
                    <c:v>Prihodi iz nadležnog proračuna i od HZZO-a temeljem ugovornih obveza</c:v>
                  </c:pt>
                </c:lvl>
                <c:lvl>
                  <c:pt idx="0">
                    <c:v>6</c:v>
                  </c:pt>
                  <c:pt idx="3">
                    <c:v>5.K.</c:v>
                  </c:pt>
                  <c:pt idx="4">
                    <c:v>6.3.</c:v>
                  </c:pt>
                  <c:pt idx="6">
                    <c:v>3.3.</c:v>
                  </c:pt>
                  <c:pt idx="8">
                    <c:v>4.L.</c:v>
                  </c:pt>
                  <c:pt idx="9">
                    <c:v>5.K.</c:v>
                  </c:pt>
                  <c:pt idx="10">
                    <c:v>6.3.</c:v>
                  </c:pt>
                  <c:pt idx="11">
                    <c:v>3.3</c:v>
                  </c:pt>
                  <c:pt idx="13">
                    <c:v>3.3.</c:v>
                  </c:pt>
                  <c:pt idx="14">
                    <c:v>6.3.</c:v>
                  </c:pt>
                </c:lvl>
                <c:lvl>
                  <c:pt idx="0">
                    <c:v>6</c:v>
                  </c:pt>
                  <c:pt idx="2">
                    <c:v>63</c:v>
                  </c:pt>
                  <c:pt idx="5">
                    <c:v>64</c:v>
                  </c:pt>
                  <c:pt idx="7">
                    <c:v>65</c:v>
                  </c:pt>
                  <c:pt idx="12">
                    <c:v>66</c:v>
                  </c:pt>
                  <c:pt idx="15">
                    <c:v>67</c:v>
                  </c:pt>
                </c:lvl>
              </c:multiLvlStrCache>
            </c:multiLvlStrRef>
          </c:cat>
          <c:val>
            <c:numRef>
              <c:f>' Račun prihoda i rashoda'!$H$10:$H$25</c:f>
              <c:numCache>
                <c:formatCode>#,##0.00</c:formatCode>
                <c:ptCount val="16"/>
                <c:pt idx="0" formatCode="General">
                  <c:v>3</c:v>
                </c:pt>
                <c:pt idx="1">
                  <c:v>3791801.64</c:v>
                </c:pt>
                <c:pt idx="2">
                  <c:v>1979979</c:v>
                </c:pt>
                <c:pt idx="3">
                  <c:v>1979979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104034</c:v>
                </c:pt>
                <c:pt idx="8">
                  <c:v>91877</c:v>
                </c:pt>
                <c:pt idx="9">
                  <c:v>12157</c:v>
                </c:pt>
                <c:pt idx="10">
                  <c:v>0</c:v>
                </c:pt>
                <c:pt idx="11">
                  <c:v>0</c:v>
                </c:pt>
                <c:pt idx="12">
                  <c:v>50590</c:v>
                </c:pt>
                <c:pt idx="13">
                  <c:v>42614</c:v>
                </c:pt>
                <c:pt idx="14">
                  <c:v>7976</c:v>
                </c:pt>
                <c:pt idx="15">
                  <c:v>1757192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2-48B8-B792-ED4BFB8D75C4}"/>
            </c:ext>
          </c:extLst>
        </c:ser>
        <c:ser>
          <c:idx val="4"/>
          <c:order val="4"/>
          <c:tx>
            <c:strRef>
              <c:f>' Račun prihoda i rashoda'!$I$9</c:f>
              <c:strCache>
                <c:ptCount val="1"/>
                <c:pt idx="0">
                  <c:v>Izvršenje 01.01.-30.06.2025.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rashoda'!$B$10:$D$25</c:f>
              <c:multiLvlStrCache>
                <c:ptCount val="16"/>
                <c:lvl>
                  <c:pt idx="0">
                    <c:v>1</c:v>
                  </c:pt>
                  <c:pt idx="1">
                    <c:v>Prihodi poslovanja</c:v>
                  </c:pt>
                  <c:pt idx="2">
                    <c:v>Pomoći iz inozemstva i od subjekata unutar općeg proračuna</c:v>
                  </c:pt>
                  <c:pt idx="3">
                    <c:v>Pomoći</c:v>
                  </c:pt>
                  <c:pt idx="4">
                    <c:v>Donacije</c:v>
                  </c:pt>
                  <c:pt idx="5">
                    <c:v>Prihodi od imovine</c:v>
                  </c:pt>
                  <c:pt idx="6">
                    <c:v>Vlastiti prihodi</c:v>
                  </c:pt>
                  <c:pt idx="7">
                    <c:v>Prihodi od upravnih i administrativnih pristojbi, pristojbi po posebnim propisima i naknada</c:v>
                  </c:pt>
                  <c:pt idx="8">
                    <c:v>Prihodi za posebne namjene</c:v>
                  </c:pt>
                  <c:pt idx="9">
                    <c:v>Pomoći</c:v>
                  </c:pt>
                  <c:pt idx="10">
                    <c:v>Donacije</c:v>
                  </c:pt>
                  <c:pt idx="11">
                    <c:v>Vlastit prihodi</c:v>
                  </c:pt>
                  <c:pt idx="12">
                    <c:v>Prihodi od prodaje proizvoda i robe te pruženih usluga i prihodi od donacija</c:v>
                  </c:pt>
                  <c:pt idx="13">
                    <c:v>Vlastiti prihodi</c:v>
                  </c:pt>
                  <c:pt idx="14">
                    <c:v>Donacije</c:v>
                  </c:pt>
                  <c:pt idx="15">
                    <c:v>Prihodi iz nadležnog proračuna i od HZZO-a temeljem ugovornih obveza</c:v>
                  </c:pt>
                </c:lvl>
                <c:lvl>
                  <c:pt idx="0">
                    <c:v>6</c:v>
                  </c:pt>
                  <c:pt idx="3">
                    <c:v>5.K.</c:v>
                  </c:pt>
                  <c:pt idx="4">
                    <c:v>6.3.</c:v>
                  </c:pt>
                  <c:pt idx="6">
                    <c:v>3.3.</c:v>
                  </c:pt>
                  <c:pt idx="8">
                    <c:v>4.L.</c:v>
                  </c:pt>
                  <c:pt idx="9">
                    <c:v>5.K.</c:v>
                  </c:pt>
                  <c:pt idx="10">
                    <c:v>6.3.</c:v>
                  </c:pt>
                  <c:pt idx="11">
                    <c:v>3.3</c:v>
                  </c:pt>
                  <c:pt idx="13">
                    <c:v>3.3.</c:v>
                  </c:pt>
                  <c:pt idx="14">
                    <c:v>6.3.</c:v>
                  </c:pt>
                </c:lvl>
                <c:lvl>
                  <c:pt idx="0">
                    <c:v>6</c:v>
                  </c:pt>
                  <c:pt idx="2">
                    <c:v>63</c:v>
                  </c:pt>
                  <c:pt idx="5">
                    <c:v>64</c:v>
                  </c:pt>
                  <c:pt idx="7">
                    <c:v>65</c:v>
                  </c:pt>
                  <c:pt idx="12">
                    <c:v>66</c:v>
                  </c:pt>
                  <c:pt idx="15">
                    <c:v>67</c:v>
                  </c:pt>
                </c:lvl>
              </c:multiLvlStrCache>
            </c:multiLvlStrRef>
          </c:cat>
          <c:val>
            <c:numRef>
              <c:f>' Račun prihoda i rashoda'!$I$10:$I$25</c:f>
              <c:numCache>
                <c:formatCode>#,##0.00</c:formatCode>
                <c:ptCount val="16"/>
                <c:pt idx="0" formatCode="General">
                  <c:v>5</c:v>
                </c:pt>
                <c:pt idx="1">
                  <c:v>1486951.11</c:v>
                </c:pt>
                <c:pt idx="2">
                  <c:v>1290973.57</c:v>
                </c:pt>
                <c:pt idx="3">
                  <c:v>1290973.57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15008.34</c:v>
                </c:pt>
                <c:pt idx="8">
                  <c:v>15008.34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30142.74</c:v>
                </c:pt>
                <c:pt idx="13">
                  <c:v>23082.74</c:v>
                </c:pt>
                <c:pt idx="14">
                  <c:v>7060</c:v>
                </c:pt>
                <c:pt idx="15">
                  <c:v>150826.42000000001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2-48B8-B792-ED4BFB8D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984176"/>
        <c:axId val="662986696"/>
      </c:barChart>
      <c:catAx>
        <c:axId val="6629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2986696"/>
        <c:crosses val="autoZero"/>
        <c:auto val="1"/>
        <c:lblAlgn val="ctr"/>
        <c:lblOffset val="100"/>
        <c:noMultiLvlLbl val="0"/>
      </c:catAx>
      <c:valAx>
        <c:axId val="66298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298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Rashodi prema ekonomskoj</a:t>
            </a:r>
            <a:r>
              <a:rPr lang="hr-HR" baseline="0"/>
              <a:t> klasifikaciji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Račun prihoda i rashoda'!$E$34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rashoda'!$B$35:$D$72</c:f>
              <c:multiLvlStrCache>
                <c:ptCount val="38"/>
                <c:lvl>
                  <c:pt idx="0">
                    <c:v>1</c:v>
                  </c:pt>
                  <c:pt idx="1">
                    <c:v>Rashodi poslovanja</c:v>
                  </c:pt>
                  <c:pt idx="2">
                    <c:v>Rashodi za zaposlene</c:v>
                  </c:pt>
                  <c:pt idx="3">
                    <c:v>Opći prihodi i primici</c:v>
                  </c:pt>
                  <c:pt idx="4">
                    <c:v>Prihodi za posebne namjene</c:v>
                  </c:pt>
                  <c:pt idx="5">
                    <c:v>MZO-EFS III</c:v>
                  </c:pt>
                  <c:pt idx="6">
                    <c:v>Pomoći</c:v>
                  </c:pt>
                  <c:pt idx="7">
                    <c:v>Vlastiti prihodi</c:v>
                  </c:pt>
                  <c:pt idx="8">
                    <c:v>Materijalni rashodi</c:v>
                  </c:pt>
                  <c:pt idx="9">
                    <c:v>Opći prihodi i primici</c:v>
                  </c:pt>
                  <c:pt idx="10">
                    <c:v>Vlastiti prihodi</c:v>
                  </c:pt>
                  <c:pt idx="11">
                    <c:v>Decentralizirana sredstva</c:v>
                  </c:pt>
                  <c:pt idx="12">
                    <c:v>Prihodi za posebne namjene-višak prihoda</c:v>
                  </c:pt>
                  <c:pt idx="13">
                    <c:v>Prihodi za posebne namjene</c:v>
                  </c:pt>
                  <c:pt idx="14">
                    <c:v>Pomoći</c:v>
                  </c:pt>
                  <c:pt idx="15">
                    <c:v>MZO-EFS III</c:v>
                  </c:pt>
                  <c:pt idx="16">
                    <c:v>Donacije</c:v>
                  </c:pt>
                  <c:pt idx="17">
                    <c:v>Financijski rashodi</c:v>
                  </c:pt>
                  <c:pt idx="18">
                    <c:v>Decentralizirana sredstva</c:v>
                  </c:pt>
                  <c:pt idx="19">
                    <c:v>Vlastiti prihodi</c:v>
                  </c:pt>
                  <c:pt idx="20">
                    <c:v>Pomoći</c:v>
                  </c:pt>
                  <c:pt idx="21">
                    <c:v>Naknade građanima i kućanstvima na temelju osiguranja i druge naknade</c:v>
                  </c:pt>
                  <c:pt idx="22">
                    <c:v>Vlastiti prihodi</c:v>
                  </c:pt>
                  <c:pt idx="23">
                    <c:v>Prihodi za posebne namjene</c:v>
                  </c:pt>
                  <c:pt idx="24">
                    <c:v>Školska shema</c:v>
                  </c:pt>
                  <c:pt idx="25">
                    <c:v>Pomoći</c:v>
                  </c:pt>
                  <c:pt idx="26">
                    <c:v>Ostali rashodi</c:v>
                  </c:pt>
                  <c:pt idx="27">
                    <c:v>Vlastiti prihodi</c:v>
                  </c:pt>
                  <c:pt idx="28">
                    <c:v>Pomoći</c:v>
                  </c:pt>
                  <c:pt idx="29">
                    <c:v>Rashodi za nabavu nefinancijske imovine</c:v>
                  </c:pt>
                  <c:pt idx="30">
                    <c:v>Rashodi za nabavu proizvedene dugotrajne imovine</c:v>
                  </c:pt>
                  <c:pt idx="31">
                    <c:v>Opći prihodi i primici</c:v>
                  </c:pt>
                  <c:pt idx="32">
                    <c:v>Vlastiti prihodi</c:v>
                  </c:pt>
                  <c:pt idx="33">
                    <c:v>Prihodi za posebne namjene</c:v>
                  </c:pt>
                  <c:pt idx="34">
                    <c:v>Pomoći</c:v>
                  </c:pt>
                  <c:pt idx="35">
                    <c:v>Donacije</c:v>
                  </c:pt>
                  <c:pt idx="36">
                    <c:v>Prihodi od nefin.imov.i nadok.šteta s osnov.osig.</c:v>
                  </c:pt>
                  <c:pt idx="37">
                    <c:v>Rashodi za dodatna ulaganja na nefinancijskoj imovini</c:v>
                  </c:pt>
                </c:lvl>
                <c:lvl>
                  <c:pt idx="0">
                    <c:v>3</c:v>
                  </c:pt>
                  <c:pt idx="2">
                    <c:v>31</c:v>
                  </c:pt>
                  <c:pt idx="3">
                    <c:v>1.1.</c:v>
                  </c:pt>
                  <c:pt idx="4">
                    <c:v>4.L.</c:v>
                  </c:pt>
                  <c:pt idx="5">
                    <c:v>5.T.</c:v>
                  </c:pt>
                  <c:pt idx="6">
                    <c:v>5.K.</c:v>
                  </c:pt>
                  <c:pt idx="7">
                    <c:v>3.3.</c:v>
                  </c:pt>
                  <c:pt idx="8">
                    <c:v>32</c:v>
                  </c:pt>
                  <c:pt idx="9">
                    <c:v>1.1.</c:v>
                  </c:pt>
                  <c:pt idx="10">
                    <c:v>3.3.</c:v>
                  </c:pt>
                  <c:pt idx="11">
                    <c:v>4.1.</c:v>
                  </c:pt>
                  <c:pt idx="12">
                    <c:v>4.F.</c:v>
                  </c:pt>
                  <c:pt idx="13">
                    <c:v>4.L.</c:v>
                  </c:pt>
                  <c:pt idx="14">
                    <c:v>5.K.</c:v>
                  </c:pt>
                  <c:pt idx="15">
                    <c:v>5.T.</c:v>
                  </c:pt>
                  <c:pt idx="16">
                    <c:v>6.3.</c:v>
                  </c:pt>
                  <c:pt idx="17">
                    <c:v>34</c:v>
                  </c:pt>
                  <c:pt idx="18">
                    <c:v>4.1.</c:v>
                  </c:pt>
                  <c:pt idx="19">
                    <c:v>3.3.</c:v>
                  </c:pt>
                  <c:pt idx="20">
                    <c:v>5.K.</c:v>
                  </c:pt>
                  <c:pt idx="21">
                    <c:v>37</c:v>
                  </c:pt>
                  <c:pt idx="22">
                    <c:v>3.3.</c:v>
                  </c:pt>
                  <c:pt idx="23">
                    <c:v>4.L.</c:v>
                  </c:pt>
                  <c:pt idx="24">
                    <c:v>5.Đ.</c:v>
                  </c:pt>
                  <c:pt idx="25">
                    <c:v>5.K.</c:v>
                  </c:pt>
                  <c:pt idx="26">
                    <c:v>38</c:v>
                  </c:pt>
                  <c:pt idx="27">
                    <c:v>3.3</c:v>
                  </c:pt>
                  <c:pt idx="28">
                    <c:v>5.K.</c:v>
                  </c:pt>
                  <c:pt idx="29">
                    <c:v>4</c:v>
                  </c:pt>
                  <c:pt idx="30">
                    <c:v>42</c:v>
                  </c:pt>
                  <c:pt idx="31">
                    <c:v>1.1.</c:v>
                  </c:pt>
                  <c:pt idx="32">
                    <c:v>3.3.</c:v>
                  </c:pt>
                  <c:pt idx="33">
                    <c:v>4.L.</c:v>
                  </c:pt>
                  <c:pt idx="34">
                    <c:v>5.K.</c:v>
                  </c:pt>
                  <c:pt idx="35">
                    <c:v>6.3.</c:v>
                  </c:pt>
                  <c:pt idx="36">
                    <c:v>7.6.</c:v>
                  </c:pt>
                  <c:pt idx="37">
                    <c:v>45</c:v>
                  </c:pt>
                </c:lvl>
                <c:lvl>
                  <c:pt idx="2">
                    <c:v>31</c:v>
                  </c:pt>
                  <c:pt idx="8">
                    <c:v>32</c:v>
                  </c:pt>
                  <c:pt idx="17">
                    <c:v>34</c:v>
                  </c:pt>
                  <c:pt idx="21">
                    <c:v>37</c:v>
                  </c:pt>
                  <c:pt idx="26">
                    <c:v>38</c:v>
                  </c:pt>
                  <c:pt idx="30">
                    <c:v>42</c:v>
                  </c:pt>
                  <c:pt idx="37">
                    <c:v>45</c:v>
                  </c:pt>
                </c:lvl>
              </c:multiLvlStrCache>
            </c:multiLvlStrRef>
          </c:cat>
          <c:val>
            <c:numRef>
              <c:f>' Račun prihoda i rashoda'!$E$35:$E$72</c:f>
            </c:numRef>
          </c:val>
          <c:extLst>
            <c:ext xmlns:c16="http://schemas.microsoft.com/office/drawing/2014/chart" uri="{C3380CC4-5D6E-409C-BE32-E72D297353CC}">
              <c16:uniqueId val="{00000000-7AE2-4647-9C69-D0B8C02381D5}"/>
            </c:ext>
          </c:extLst>
        </c:ser>
        <c:ser>
          <c:idx val="1"/>
          <c:order val="1"/>
          <c:tx>
            <c:strRef>
              <c:f>' Račun prihoda i rashoda'!$F$34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rashoda'!$B$35:$D$72</c:f>
              <c:multiLvlStrCache>
                <c:ptCount val="38"/>
                <c:lvl>
                  <c:pt idx="0">
                    <c:v>1</c:v>
                  </c:pt>
                  <c:pt idx="1">
                    <c:v>Rashodi poslovanja</c:v>
                  </c:pt>
                  <c:pt idx="2">
                    <c:v>Rashodi za zaposlene</c:v>
                  </c:pt>
                  <c:pt idx="3">
                    <c:v>Opći prihodi i primici</c:v>
                  </c:pt>
                  <c:pt idx="4">
                    <c:v>Prihodi za posebne namjene</c:v>
                  </c:pt>
                  <c:pt idx="5">
                    <c:v>MZO-EFS III</c:v>
                  </c:pt>
                  <c:pt idx="6">
                    <c:v>Pomoći</c:v>
                  </c:pt>
                  <c:pt idx="7">
                    <c:v>Vlastiti prihodi</c:v>
                  </c:pt>
                  <c:pt idx="8">
                    <c:v>Materijalni rashodi</c:v>
                  </c:pt>
                  <c:pt idx="9">
                    <c:v>Opći prihodi i primici</c:v>
                  </c:pt>
                  <c:pt idx="10">
                    <c:v>Vlastiti prihodi</c:v>
                  </c:pt>
                  <c:pt idx="11">
                    <c:v>Decentralizirana sredstva</c:v>
                  </c:pt>
                  <c:pt idx="12">
                    <c:v>Prihodi za posebne namjene-višak prihoda</c:v>
                  </c:pt>
                  <c:pt idx="13">
                    <c:v>Prihodi za posebne namjene</c:v>
                  </c:pt>
                  <c:pt idx="14">
                    <c:v>Pomoći</c:v>
                  </c:pt>
                  <c:pt idx="15">
                    <c:v>MZO-EFS III</c:v>
                  </c:pt>
                  <c:pt idx="16">
                    <c:v>Donacije</c:v>
                  </c:pt>
                  <c:pt idx="17">
                    <c:v>Financijski rashodi</c:v>
                  </c:pt>
                  <c:pt idx="18">
                    <c:v>Decentralizirana sredstva</c:v>
                  </c:pt>
                  <c:pt idx="19">
                    <c:v>Vlastiti prihodi</c:v>
                  </c:pt>
                  <c:pt idx="20">
                    <c:v>Pomoći</c:v>
                  </c:pt>
                  <c:pt idx="21">
                    <c:v>Naknade građanima i kućanstvima na temelju osiguranja i druge naknade</c:v>
                  </c:pt>
                  <c:pt idx="22">
                    <c:v>Vlastiti prihodi</c:v>
                  </c:pt>
                  <c:pt idx="23">
                    <c:v>Prihodi za posebne namjene</c:v>
                  </c:pt>
                  <c:pt idx="24">
                    <c:v>Školska shema</c:v>
                  </c:pt>
                  <c:pt idx="25">
                    <c:v>Pomoći</c:v>
                  </c:pt>
                  <c:pt idx="26">
                    <c:v>Ostali rashodi</c:v>
                  </c:pt>
                  <c:pt idx="27">
                    <c:v>Vlastiti prihodi</c:v>
                  </c:pt>
                  <c:pt idx="28">
                    <c:v>Pomoći</c:v>
                  </c:pt>
                  <c:pt idx="29">
                    <c:v>Rashodi za nabavu nefinancijske imovine</c:v>
                  </c:pt>
                  <c:pt idx="30">
                    <c:v>Rashodi za nabavu proizvedene dugotrajne imovine</c:v>
                  </c:pt>
                  <c:pt idx="31">
                    <c:v>Opći prihodi i primici</c:v>
                  </c:pt>
                  <c:pt idx="32">
                    <c:v>Vlastiti prihodi</c:v>
                  </c:pt>
                  <c:pt idx="33">
                    <c:v>Prihodi za posebne namjene</c:v>
                  </c:pt>
                  <c:pt idx="34">
                    <c:v>Pomoći</c:v>
                  </c:pt>
                  <c:pt idx="35">
                    <c:v>Donacije</c:v>
                  </c:pt>
                  <c:pt idx="36">
                    <c:v>Prihodi od nefin.imov.i nadok.šteta s osnov.osig.</c:v>
                  </c:pt>
                  <c:pt idx="37">
                    <c:v>Rashodi za dodatna ulaganja na nefinancijskoj imovini</c:v>
                  </c:pt>
                </c:lvl>
                <c:lvl>
                  <c:pt idx="0">
                    <c:v>3</c:v>
                  </c:pt>
                  <c:pt idx="2">
                    <c:v>31</c:v>
                  </c:pt>
                  <c:pt idx="3">
                    <c:v>1.1.</c:v>
                  </c:pt>
                  <c:pt idx="4">
                    <c:v>4.L.</c:v>
                  </c:pt>
                  <c:pt idx="5">
                    <c:v>5.T.</c:v>
                  </c:pt>
                  <c:pt idx="6">
                    <c:v>5.K.</c:v>
                  </c:pt>
                  <c:pt idx="7">
                    <c:v>3.3.</c:v>
                  </c:pt>
                  <c:pt idx="8">
                    <c:v>32</c:v>
                  </c:pt>
                  <c:pt idx="9">
                    <c:v>1.1.</c:v>
                  </c:pt>
                  <c:pt idx="10">
                    <c:v>3.3.</c:v>
                  </c:pt>
                  <c:pt idx="11">
                    <c:v>4.1.</c:v>
                  </c:pt>
                  <c:pt idx="12">
                    <c:v>4.F.</c:v>
                  </c:pt>
                  <c:pt idx="13">
                    <c:v>4.L.</c:v>
                  </c:pt>
                  <c:pt idx="14">
                    <c:v>5.K.</c:v>
                  </c:pt>
                  <c:pt idx="15">
                    <c:v>5.T.</c:v>
                  </c:pt>
                  <c:pt idx="16">
                    <c:v>6.3.</c:v>
                  </c:pt>
                  <c:pt idx="17">
                    <c:v>34</c:v>
                  </c:pt>
                  <c:pt idx="18">
                    <c:v>4.1.</c:v>
                  </c:pt>
                  <c:pt idx="19">
                    <c:v>3.3.</c:v>
                  </c:pt>
                  <c:pt idx="20">
                    <c:v>5.K.</c:v>
                  </c:pt>
                  <c:pt idx="21">
                    <c:v>37</c:v>
                  </c:pt>
                  <c:pt idx="22">
                    <c:v>3.3.</c:v>
                  </c:pt>
                  <c:pt idx="23">
                    <c:v>4.L.</c:v>
                  </c:pt>
                  <c:pt idx="24">
                    <c:v>5.Đ.</c:v>
                  </c:pt>
                  <c:pt idx="25">
                    <c:v>5.K.</c:v>
                  </c:pt>
                  <c:pt idx="26">
                    <c:v>38</c:v>
                  </c:pt>
                  <c:pt idx="27">
                    <c:v>3.3</c:v>
                  </c:pt>
                  <c:pt idx="28">
                    <c:v>5.K.</c:v>
                  </c:pt>
                  <c:pt idx="29">
                    <c:v>4</c:v>
                  </c:pt>
                  <c:pt idx="30">
                    <c:v>42</c:v>
                  </c:pt>
                  <c:pt idx="31">
                    <c:v>1.1.</c:v>
                  </c:pt>
                  <c:pt idx="32">
                    <c:v>3.3.</c:v>
                  </c:pt>
                  <c:pt idx="33">
                    <c:v>4.L.</c:v>
                  </c:pt>
                  <c:pt idx="34">
                    <c:v>5.K.</c:v>
                  </c:pt>
                  <c:pt idx="35">
                    <c:v>6.3.</c:v>
                  </c:pt>
                  <c:pt idx="36">
                    <c:v>7.6.</c:v>
                  </c:pt>
                  <c:pt idx="37">
                    <c:v>45</c:v>
                  </c:pt>
                </c:lvl>
                <c:lvl>
                  <c:pt idx="2">
                    <c:v>31</c:v>
                  </c:pt>
                  <c:pt idx="8">
                    <c:v>32</c:v>
                  </c:pt>
                  <c:pt idx="17">
                    <c:v>34</c:v>
                  </c:pt>
                  <c:pt idx="21">
                    <c:v>37</c:v>
                  </c:pt>
                  <c:pt idx="26">
                    <c:v>38</c:v>
                  </c:pt>
                  <c:pt idx="30">
                    <c:v>42</c:v>
                  </c:pt>
                  <c:pt idx="37">
                    <c:v>45</c:v>
                  </c:pt>
                </c:lvl>
              </c:multiLvlStrCache>
            </c:multiLvlStrRef>
          </c:cat>
          <c:val>
            <c:numRef>
              <c:f>' Račun prihoda i rashoda'!$F$35:$F$72</c:f>
              <c:numCache>
                <c:formatCode>#,##0.00</c:formatCode>
                <c:ptCount val="38"/>
                <c:pt idx="0" formatCode="General">
                  <c:v>2</c:v>
                </c:pt>
                <c:pt idx="1">
                  <c:v>1040352.29</c:v>
                </c:pt>
                <c:pt idx="2">
                  <c:v>1659613.06</c:v>
                </c:pt>
                <c:pt idx="3">
                  <c:v>6899.09</c:v>
                </c:pt>
                <c:pt idx="4">
                  <c:v>4321.6000000000004</c:v>
                </c:pt>
                <c:pt idx="5">
                  <c:v>39094.85</c:v>
                </c:pt>
                <c:pt idx="6">
                  <c:v>1606654.11</c:v>
                </c:pt>
                <c:pt idx="7">
                  <c:v>2643.41</c:v>
                </c:pt>
                <c:pt idx="8">
                  <c:v>478442.75</c:v>
                </c:pt>
                <c:pt idx="9">
                  <c:v>20698.810000000001</c:v>
                </c:pt>
                <c:pt idx="10">
                  <c:v>44605.49</c:v>
                </c:pt>
                <c:pt idx="11">
                  <c:v>63019.34</c:v>
                </c:pt>
                <c:pt idx="12">
                  <c:v>0</c:v>
                </c:pt>
                <c:pt idx="13">
                  <c:v>47210.75</c:v>
                </c:pt>
                <c:pt idx="14">
                  <c:v>295776.24</c:v>
                </c:pt>
                <c:pt idx="15">
                  <c:v>3598.95</c:v>
                </c:pt>
                <c:pt idx="16">
                  <c:v>3533.17</c:v>
                </c:pt>
                <c:pt idx="17">
                  <c:v>397.6</c:v>
                </c:pt>
                <c:pt idx="18">
                  <c:v>0</c:v>
                </c:pt>
                <c:pt idx="19">
                  <c:v>0</c:v>
                </c:pt>
                <c:pt idx="20">
                  <c:v>397.6</c:v>
                </c:pt>
                <c:pt idx="21">
                  <c:v>56439.44</c:v>
                </c:pt>
                <c:pt idx="22">
                  <c:v>0</c:v>
                </c:pt>
                <c:pt idx="23">
                  <c:v>0</c:v>
                </c:pt>
                <c:pt idx="24">
                  <c:v>296</c:v>
                </c:pt>
                <c:pt idx="25">
                  <c:v>56143.44</c:v>
                </c:pt>
                <c:pt idx="26">
                  <c:v>1357.08</c:v>
                </c:pt>
                <c:pt idx="27">
                  <c:v>0.81</c:v>
                </c:pt>
                <c:pt idx="28">
                  <c:v>1356.27</c:v>
                </c:pt>
                <c:pt idx="29">
                  <c:v>242974.43</c:v>
                </c:pt>
                <c:pt idx="30">
                  <c:v>59963.49</c:v>
                </c:pt>
                <c:pt idx="31">
                  <c:v>24422.29</c:v>
                </c:pt>
                <c:pt idx="32">
                  <c:v>2147.86</c:v>
                </c:pt>
                <c:pt idx="33">
                  <c:v>0</c:v>
                </c:pt>
                <c:pt idx="34">
                  <c:v>33393.339999999997</c:v>
                </c:pt>
                <c:pt idx="35">
                  <c:v>0</c:v>
                </c:pt>
                <c:pt idx="36">
                  <c:v>0</c:v>
                </c:pt>
                <c:pt idx="37">
                  <c:v>183010.94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2-4647-9C69-D0B8C02381D5}"/>
            </c:ext>
          </c:extLst>
        </c:ser>
        <c:ser>
          <c:idx val="2"/>
          <c:order val="2"/>
          <c:tx>
            <c:strRef>
              <c:f>' Račun prihoda i rashoda'!$G$34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rashoda'!$B$35:$D$72</c:f>
              <c:multiLvlStrCache>
                <c:ptCount val="38"/>
                <c:lvl>
                  <c:pt idx="0">
                    <c:v>1</c:v>
                  </c:pt>
                  <c:pt idx="1">
                    <c:v>Rashodi poslovanja</c:v>
                  </c:pt>
                  <c:pt idx="2">
                    <c:v>Rashodi za zaposlene</c:v>
                  </c:pt>
                  <c:pt idx="3">
                    <c:v>Opći prihodi i primici</c:v>
                  </c:pt>
                  <c:pt idx="4">
                    <c:v>Prihodi za posebne namjene</c:v>
                  </c:pt>
                  <c:pt idx="5">
                    <c:v>MZO-EFS III</c:v>
                  </c:pt>
                  <c:pt idx="6">
                    <c:v>Pomoći</c:v>
                  </c:pt>
                  <c:pt idx="7">
                    <c:v>Vlastiti prihodi</c:v>
                  </c:pt>
                  <c:pt idx="8">
                    <c:v>Materijalni rashodi</c:v>
                  </c:pt>
                  <c:pt idx="9">
                    <c:v>Opći prihodi i primici</c:v>
                  </c:pt>
                  <c:pt idx="10">
                    <c:v>Vlastiti prihodi</c:v>
                  </c:pt>
                  <c:pt idx="11">
                    <c:v>Decentralizirana sredstva</c:v>
                  </c:pt>
                  <c:pt idx="12">
                    <c:v>Prihodi za posebne namjene-višak prihoda</c:v>
                  </c:pt>
                  <c:pt idx="13">
                    <c:v>Prihodi za posebne namjene</c:v>
                  </c:pt>
                  <c:pt idx="14">
                    <c:v>Pomoći</c:v>
                  </c:pt>
                  <c:pt idx="15">
                    <c:v>MZO-EFS III</c:v>
                  </c:pt>
                  <c:pt idx="16">
                    <c:v>Donacije</c:v>
                  </c:pt>
                  <c:pt idx="17">
                    <c:v>Financijski rashodi</c:v>
                  </c:pt>
                  <c:pt idx="18">
                    <c:v>Decentralizirana sredstva</c:v>
                  </c:pt>
                  <c:pt idx="19">
                    <c:v>Vlastiti prihodi</c:v>
                  </c:pt>
                  <c:pt idx="20">
                    <c:v>Pomoći</c:v>
                  </c:pt>
                  <c:pt idx="21">
                    <c:v>Naknade građanima i kućanstvima na temelju osiguranja i druge naknade</c:v>
                  </c:pt>
                  <c:pt idx="22">
                    <c:v>Vlastiti prihodi</c:v>
                  </c:pt>
                  <c:pt idx="23">
                    <c:v>Prihodi za posebne namjene</c:v>
                  </c:pt>
                  <c:pt idx="24">
                    <c:v>Školska shema</c:v>
                  </c:pt>
                  <c:pt idx="25">
                    <c:v>Pomoći</c:v>
                  </c:pt>
                  <c:pt idx="26">
                    <c:v>Ostali rashodi</c:v>
                  </c:pt>
                  <c:pt idx="27">
                    <c:v>Vlastiti prihodi</c:v>
                  </c:pt>
                  <c:pt idx="28">
                    <c:v>Pomoći</c:v>
                  </c:pt>
                  <c:pt idx="29">
                    <c:v>Rashodi za nabavu nefinancijske imovine</c:v>
                  </c:pt>
                  <c:pt idx="30">
                    <c:v>Rashodi za nabavu proizvedene dugotrajne imovine</c:v>
                  </c:pt>
                  <c:pt idx="31">
                    <c:v>Opći prihodi i primici</c:v>
                  </c:pt>
                  <c:pt idx="32">
                    <c:v>Vlastiti prihodi</c:v>
                  </c:pt>
                  <c:pt idx="33">
                    <c:v>Prihodi za posebne namjene</c:v>
                  </c:pt>
                  <c:pt idx="34">
                    <c:v>Pomoći</c:v>
                  </c:pt>
                  <c:pt idx="35">
                    <c:v>Donacije</c:v>
                  </c:pt>
                  <c:pt idx="36">
                    <c:v>Prihodi od nefin.imov.i nadok.šteta s osnov.osig.</c:v>
                  </c:pt>
                  <c:pt idx="37">
                    <c:v>Rashodi za dodatna ulaganja na nefinancijskoj imovini</c:v>
                  </c:pt>
                </c:lvl>
                <c:lvl>
                  <c:pt idx="0">
                    <c:v>3</c:v>
                  </c:pt>
                  <c:pt idx="2">
                    <c:v>31</c:v>
                  </c:pt>
                  <c:pt idx="3">
                    <c:v>1.1.</c:v>
                  </c:pt>
                  <c:pt idx="4">
                    <c:v>4.L.</c:v>
                  </c:pt>
                  <c:pt idx="5">
                    <c:v>5.T.</c:v>
                  </c:pt>
                  <c:pt idx="6">
                    <c:v>5.K.</c:v>
                  </c:pt>
                  <c:pt idx="7">
                    <c:v>3.3.</c:v>
                  </c:pt>
                  <c:pt idx="8">
                    <c:v>32</c:v>
                  </c:pt>
                  <c:pt idx="9">
                    <c:v>1.1.</c:v>
                  </c:pt>
                  <c:pt idx="10">
                    <c:v>3.3.</c:v>
                  </c:pt>
                  <c:pt idx="11">
                    <c:v>4.1.</c:v>
                  </c:pt>
                  <c:pt idx="12">
                    <c:v>4.F.</c:v>
                  </c:pt>
                  <c:pt idx="13">
                    <c:v>4.L.</c:v>
                  </c:pt>
                  <c:pt idx="14">
                    <c:v>5.K.</c:v>
                  </c:pt>
                  <c:pt idx="15">
                    <c:v>5.T.</c:v>
                  </c:pt>
                  <c:pt idx="16">
                    <c:v>6.3.</c:v>
                  </c:pt>
                  <c:pt idx="17">
                    <c:v>34</c:v>
                  </c:pt>
                  <c:pt idx="18">
                    <c:v>4.1.</c:v>
                  </c:pt>
                  <c:pt idx="19">
                    <c:v>3.3.</c:v>
                  </c:pt>
                  <c:pt idx="20">
                    <c:v>5.K.</c:v>
                  </c:pt>
                  <c:pt idx="21">
                    <c:v>37</c:v>
                  </c:pt>
                  <c:pt idx="22">
                    <c:v>3.3.</c:v>
                  </c:pt>
                  <c:pt idx="23">
                    <c:v>4.L.</c:v>
                  </c:pt>
                  <c:pt idx="24">
                    <c:v>5.Đ.</c:v>
                  </c:pt>
                  <c:pt idx="25">
                    <c:v>5.K.</c:v>
                  </c:pt>
                  <c:pt idx="26">
                    <c:v>38</c:v>
                  </c:pt>
                  <c:pt idx="27">
                    <c:v>3.3</c:v>
                  </c:pt>
                  <c:pt idx="28">
                    <c:v>5.K.</c:v>
                  </c:pt>
                  <c:pt idx="29">
                    <c:v>4</c:v>
                  </c:pt>
                  <c:pt idx="30">
                    <c:v>42</c:v>
                  </c:pt>
                  <c:pt idx="31">
                    <c:v>1.1.</c:v>
                  </c:pt>
                  <c:pt idx="32">
                    <c:v>3.3.</c:v>
                  </c:pt>
                  <c:pt idx="33">
                    <c:v>4.L.</c:v>
                  </c:pt>
                  <c:pt idx="34">
                    <c:v>5.K.</c:v>
                  </c:pt>
                  <c:pt idx="35">
                    <c:v>6.3.</c:v>
                  </c:pt>
                  <c:pt idx="36">
                    <c:v>7.6.</c:v>
                  </c:pt>
                  <c:pt idx="37">
                    <c:v>45</c:v>
                  </c:pt>
                </c:lvl>
                <c:lvl>
                  <c:pt idx="2">
                    <c:v>31</c:v>
                  </c:pt>
                  <c:pt idx="8">
                    <c:v>32</c:v>
                  </c:pt>
                  <c:pt idx="17">
                    <c:v>34</c:v>
                  </c:pt>
                  <c:pt idx="21">
                    <c:v>37</c:v>
                  </c:pt>
                  <c:pt idx="26">
                    <c:v>38</c:v>
                  </c:pt>
                  <c:pt idx="30">
                    <c:v>42</c:v>
                  </c:pt>
                  <c:pt idx="37">
                    <c:v>45</c:v>
                  </c:pt>
                </c:lvl>
              </c:multiLvlStrCache>
            </c:multiLvlStrRef>
          </c:cat>
          <c:val>
            <c:numRef>
              <c:f>' Račun prihoda i rashoda'!$G$35:$G$72</c:f>
            </c:numRef>
          </c:val>
          <c:extLst>
            <c:ext xmlns:c16="http://schemas.microsoft.com/office/drawing/2014/chart" uri="{C3380CC4-5D6E-409C-BE32-E72D297353CC}">
              <c16:uniqueId val="{00000002-7AE2-4647-9C69-D0B8C02381D5}"/>
            </c:ext>
          </c:extLst>
        </c:ser>
        <c:ser>
          <c:idx val="3"/>
          <c:order val="3"/>
          <c:tx>
            <c:strRef>
              <c:f>' Račun prihoda i rashoda'!$H$34</c:f>
              <c:strCache>
                <c:ptCount val="1"/>
                <c:pt idx="0">
                  <c:v>Plan tekuće godine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rashoda'!$B$35:$D$72</c:f>
              <c:multiLvlStrCache>
                <c:ptCount val="38"/>
                <c:lvl>
                  <c:pt idx="0">
                    <c:v>1</c:v>
                  </c:pt>
                  <c:pt idx="1">
                    <c:v>Rashodi poslovanja</c:v>
                  </c:pt>
                  <c:pt idx="2">
                    <c:v>Rashodi za zaposlene</c:v>
                  </c:pt>
                  <c:pt idx="3">
                    <c:v>Opći prihodi i primici</c:v>
                  </c:pt>
                  <c:pt idx="4">
                    <c:v>Prihodi za posebne namjene</c:v>
                  </c:pt>
                  <c:pt idx="5">
                    <c:v>MZO-EFS III</c:v>
                  </c:pt>
                  <c:pt idx="6">
                    <c:v>Pomoći</c:v>
                  </c:pt>
                  <c:pt idx="7">
                    <c:v>Vlastiti prihodi</c:v>
                  </c:pt>
                  <c:pt idx="8">
                    <c:v>Materijalni rashodi</c:v>
                  </c:pt>
                  <c:pt idx="9">
                    <c:v>Opći prihodi i primici</c:v>
                  </c:pt>
                  <c:pt idx="10">
                    <c:v>Vlastiti prihodi</c:v>
                  </c:pt>
                  <c:pt idx="11">
                    <c:v>Decentralizirana sredstva</c:v>
                  </c:pt>
                  <c:pt idx="12">
                    <c:v>Prihodi za posebne namjene-višak prihoda</c:v>
                  </c:pt>
                  <c:pt idx="13">
                    <c:v>Prihodi za posebne namjene</c:v>
                  </c:pt>
                  <c:pt idx="14">
                    <c:v>Pomoći</c:v>
                  </c:pt>
                  <c:pt idx="15">
                    <c:v>MZO-EFS III</c:v>
                  </c:pt>
                  <c:pt idx="16">
                    <c:v>Donacije</c:v>
                  </c:pt>
                  <c:pt idx="17">
                    <c:v>Financijski rashodi</c:v>
                  </c:pt>
                  <c:pt idx="18">
                    <c:v>Decentralizirana sredstva</c:v>
                  </c:pt>
                  <c:pt idx="19">
                    <c:v>Vlastiti prihodi</c:v>
                  </c:pt>
                  <c:pt idx="20">
                    <c:v>Pomoći</c:v>
                  </c:pt>
                  <c:pt idx="21">
                    <c:v>Naknade građanima i kućanstvima na temelju osiguranja i druge naknade</c:v>
                  </c:pt>
                  <c:pt idx="22">
                    <c:v>Vlastiti prihodi</c:v>
                  </c:pt>
                  <c:pt idx="23">
                    <c:v>Prihodi za posebne namjene</c:v>
                  </c:pt>
                  <c:pt idx="24">
                    <c:v>Školska shema</c:v>
                  </c:pt>
                  <c:pt idx="25">
                    <c:v>Pomoći</c:v>
                  </c:pt>
                  <c:pt idx="26">
                    <c:v>Ostali rashodi</c:v>
                  </c:pt>
                  <c:pt idx="27">
                    <c:v>Vlastiti prihodi</c:v>
                  </c:pt>
                  <c:pt idx="28">
                    <c:v>Pomoći</c:v>
                  </c:pt>
                  <c:pt idx="29">
                    <c:v>Rashodi za nabavu nefinancijske imovine</c:v>
                  </c:pt>
                  <c:pt idx="30">
                    <c:v>Rashodi za nabavu proizvedene dugotrajne imovine</c:v>
                  </c:pt>
                  <c:pt idx="31">
                    <c:v>Opći prihodi i primici</c:v>
                  </c:pt>
                  <c:pt idx="32">
                    <c:v>Vlastiti prihodi</c:v>
                  </c:pt>
                  <c:pt idx="33">
                    <c:v>Prihodi za posebne namjene</c:v>
                  </c:pt>
                  <c:pt idx="34">
                    <c:v>Pomoći</c:v>
                  </c:pt>
                  <c:pt idx="35">
                    <c:v>Donacije</c:v>
                  </c:pt>
                  <c:pt idx="36">
                    <c:v>Prihodi od nefin.imov.i nadok.šteta s osnov.osig.</c:v>
                  </c:pt>
                  <c:pt idx="37">
                    <c:v>Rashodi za dodatna ulaganja na nefinancijskoj imovini</c:v>
                  </c:pt>
                </c:lvl>
                <c:lvl>
                  <c:pt idx="0">
                    <c:v>3</c:v>
                  </c:pt>
                  <c:pt idx="2">
                    <c:v>31</c:v>
                  </c:pt>
                  <c:pt idx="3">
                    <c:v>1.1.</c:v>
                  </c:pt>
                  <c:pt idx="4">
                    <c:v>4.L.</c:v>
                  </c:pt>
                  <c:pt idx="5">
                    <c:v>5.T.</c:v>
                  </c:pt>
                  <c:pt idx="6">
                    <c:v>5.K.</c:v>
                  </c:pt>
                  <c:pt idx="7">
                    <c:v>3.3.</c:v>
                  </c:pt>
                  <c:pt idx="8">
                    <c:v>32</c:v>
                  </c:pt>
                  <c:pt idx="9">
                    <c:v>1.1.</c:v>
                  </c:pt>
                  <c:pt idx="10">
                    <c:v>3.3.</c:v>
                  </c:pt>
                  <c:pt idx="11">
                    <c:v>4.1.</c:v>
                  </c:pt>
                  <c:pt idx="12">
                    <c:v>4.F.</c:v>
                  </c:pt>
                  <c:pt idx="13">
                    <c:v>4.L.</c:v>
                  </c:pt>
                  <c:pt idx="14">
                    <c:v>5.K.</c:v>
                  </c:pt>
                  <c:pt idx="15">
                    <c:v>5.T.</c:v>
                  </c:pt>
                  <c:pt idx="16">
                    <c:v>6.3.</c:v>
                  </c:pt>
                  <c:pt idx="17">
                    <c:v>34</c:v>
                  </c:pt>
                  <c:pt idx="18">
                    <c:v>4.1.</c:v>
                  </c:pt>
                  <c:pt idx="19">
                    <c:v>3.3.</c:v>
                  </c:pt>
                  <c:pt idx="20">
                    <c:v>5.K.</c:v>
                  </c:pt>
                  <c:pt idx="21">
                    <c:v>37</c:v>
                  </c:pt>
                  <c:pt idx="22">
                    <c:v>3.3.</c:v>
                  </c:pt>
                  <c:pt idx="23">
                    <c:v>4.L.</c:v>
                  </c:pt>
                  <c:pt idx="24">
                    <c:v>5.Đ.</c:v>
                  </c:pt>
                  <c:pt idx="25">
                    <c:v>5.K.</c:v>
                  </c:pt>
                  <c:pt idx="26">
                    <c:v>38</c:v>
                  </c:pt>
                  <c:pt idx="27">
                    <c:v>3.3</c:v>
                  </c:pt>
                  <c:pt idx="28">
                    <c:v>5.K.</c:v>
                  </c:pt>
                  <c:pt idx="29">
                    <c:v>4</c:v>
                  </c:pt>
                  <c:pt idx="30">
                    <c:v>42</c:v>
                  </c:pt>
                  <c:pt idx="31">
                    <c:v>1.1.</c:v>
                  </c:pt>
                  <c:pt idx="32">
                    <c:v>3.3.</c:v>
                  </c:pt>
                  <c:pt idx="33">
                    <c:v>4.L.</c:v>
                  </c:pt>
                  <c:pt idx="34">
                    <c:v>5.K.</c:v>
                  </c:pt>
                  <c:pt idx="35">
                    <c:v>6.3.</c:v>
                  </c:pt>
                  <c:pt idx="36">
                    <c:v>7.6.</c:v>
                  </c:pt>
                  <c:pt idx="37">
                    <c:v>45</c:v>
                  </c:pt>
                </c:lvl>
                <c:lvl>
                  <c:pt idx="2">
                    <c:v>31</c:v>
                  </c:pt>
                  <c:pt idx="8">
                    <c:v>32</c:v>
                  </c:pt>
                  <c:pt idx="17">
                    <c:v>34</c:v>
                  </c:pt>
                  <c:pt idx="21">
                    <c:v>37</c:v>
                  </c:pt>
                  <c:pt idx="26">
                    <c:v>38</c:v>
                  </c:pt>
                  <c:pt idx="30">
                    <c:v>42</c:v>
                  </c:pt>
                  <c:pt idx="37">
                    <c:v>45</c:v>
                  </c:pt>
                </c:lvl>
              </c:multiLvlStrCache>
            </c:multiLvlStrRef>
          </c:cat>
          <c:val>
            <c:numRef>
              <c:f>' Račun prihoda i rashoda'!$H$35:$H$72</c:f>
              <c:numCache>
                <c:formatCode>#,##0.00</c:formatCode>
                <c:ptCount val="38"/>
                <c:pt idx="0" formatCode="General">
                  <c:v>3</c:v>
                </c:pt>
                <c:pt idx="1">
                  <c:v>3791801.64</c:v>
                </c:pt>
                <c:pt idx="2">
                  <c:v>1774351</c:v>
                </c:pt>
                <c:pt idx="3">
                  <c:v>18000</c:v>
                </c:pt>
                <c:pt idx="4">
                  <c:v>5744</c:v>
                </c:pt>
                <c:pt idx="5">
                  <c:v>36000</c:v>
                </c:pt>
                <c:pt idx="6">
                  <c:v>1240094</c:v>
                </c:pt>
                <c:pt idx="7">
                  <c:v>4513</c:v>
                </c:pt>
                <c:pt idx="8">
                  <c:v>461678</c:v>
                </c:pt>
                <c:pt idx="9">
                  <c:v>125878</c:v>
                </c:pt>
                <c:pt idx="10">
                  <c:v>28401</c:v>
                </c:pt>
                <c:pt idx="11">
                  <c:v>85080</c:v>
                </c:pt>
                <c:pt idx="12">
                  <c:v>0</c:v>
                </c:pt>
                <c:pt idx="13">
                  <c:v>86133</c:v>
                </c:pt>
                <c:pt idx="14">
                  <c:v>130917</c:v>
                </c:pt>
                <c:pt idx="15">
                  <c:v>0</c:v>
                </c:pt>
                <c:pt idx="16">
                  <c:v>5269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47243</c:v>
                </c:pt>
                <c:pt idx="22">
                  <c:v>66</c:v>
                </c:pt>
                <c:pt idx="23">
                  <c:v>0</c:v>
                </c:pt>
                <c:pt idx="24">
                  <c:v>600</c:v>
                </c:pt>
                <c:pt idx="25">
                  <c:v>39817</c:v>
                </c:pt>
                <c:pt idx="26">
                  <c:v>1356</c:v>
                </c:pt>
                <c:pt idx="27">
                  <c:v>0</c:v>
                </c:pt>
                <c:pt idx="28">
                  <c:v>1356</c:v>
                </c:pt>
                <c:pt idx="29">
                  <c:v>1592293</c:v>
                </c:pt>
                <c:pt idx="30">
                  <c:v>1192293</c:v>
                </c:pt>
                <c:pt idx="31">
                  <c:v>1300000</c:v>
                </c:pt>
                <c:pt idx="32">
                  <c:v>9633</c:v>
                </c:pt>
                <c:pt idx="33">
                  <c:v>0</c:v>
                </c:pt>
                <c:pt idx="34">
                  <c:v>79952</c:v>
                </c:pt>
                <c:pt idx="35">
                  <c:v>2708</c:v>
                </c:pt>
                <c:pt idx="36">
                  <c:v>0</c:v>
                </c:pt>
                <c:pt idx="37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2-4647-9C69-D0B8C02381D5}"/>
            </c:ext>
          </c:extLst>
        </c:ser>
        <c:ser>
          <c:idx val="4"/>
          <c:order val="4"/>
          <c:tx>
            <c:strRef>
              <c:f>' Račun prihoda i rashoda'!$I$34</c:f>
              <c:strCache>
                <c:ptCount val="1"/>
                <c:pt idx="0">
                  <c:v>Izvršenje 01.01.-30.06.2025.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 Račun prihoda i rashoda'!$B$35:$D$72</c:f>
              <c:multiLvlStrCache>
                <c:ptCount val="38"/>
                <c:lvl>
                  <c:pt idx="0">
                    <c:v>1</c:v>
                  </c:pt>
                  <c:pt idx="1">
                    <c:v>Rashodi poslovanja</c:v>
                  </c:pt>
                  <c:pt idx="2">
                    <c:v>Rashodi za zaposlene</c:v>
                  </c:pt>
                  <c:pt idx="3">
                    <c:v>Opći prihodi i primici</c:v>
                  </c:pt>
                  <c:pt idx="4">
                    <c:v>Prihodi za posebne namjene</c:v>
                  </c:pt>
                  <c:pt idx="5">
                    <c:v>MZO-EFS III</c:v>
                  </c:pt>
                  <c:pt idx="6">
                    <c:v>Pomoći</c:v>
                  </c:pt>
                  <c:pt idx="7">
                    <c:v>Vlastiti prihodi</c:v>
                  </c:pt>
                  <c:pt idx="8">
                    <c:v>Materijalni rashodi</c:v>
                  </c:pt>
                  <c:pt idx="9">
                    <c:v>Opći prihodi i primici</c:v>
                  </c:pt>
                  <c:pt idx="10">
                    <c:v>Vlastiti prihodi</c:v>
                  </c:pt>
                  <c:pt idx="11">
                    <c:v>Decentralizirana sredstva</c:v>
                  </c:pt>
                  <c:pt idx="12">
                    <c:v>Prihodi za posebne namjene-višak prihoda</c:v>
                  </c:pt>
                  <c:pt idx="13">
                    <c:v>Prihodi za posebne namjene</c:v>
                  </c:pt>
                  <c:pt idx="14">
                    <c:v>Pomoći</c:v>
                  </c:pt>
                  <c:pt idx="15">
                    <c:v>MZO-EFS III</c:v>
                  </c:pt>
                  <c:pt idx="16">
                    <c:v>Donacije</c:v>
                  </c:pt>
                  <c:pt idx="17">
                    <c:v>Financijski rashodi</c:v>
                  </c:pt>
                  <c:pt idx="18">
                    <c:v>Decentralizirana sredstva</c:v>
                  </c:pt>
                  <c:pt idx="19">
                    <c:v>Vlastiti prihodi</c:v>
                  </c:pt>
                  <c:pt idx="20">
                    <c:v>Pomoći</c:v>
                  </c:pt>
                  <c:pt idx="21">
                    <c:v>Naknade građanima i kućanstvima na temelju osiguranja i druge naknade</c:v>
                  </c:pt>
                  <c:pt idx="22">
                    <c:v>Vlastiti prihodi</c:v>
                  </c:pt>
                  <c:pt idx="23">
                    <c:v>Prihodi za posebne namjene</c:v>
                  </c:pt>
                  <c:pt idx="24">
                    <c:v>Školska shema</c:v>
                  </c:pt>
                  <c:pt idx="25">
                    <c:v>Pomoći</c:v>
                  </c:pt>
                  <c:pt idx="26">
                    <c:v>Ostali rashodi</c:v>
                  </c:pt>
                  <c:pt idx="27">
                    <c:v>Vlastiti prihodi</c:v>
                  </c:pt>
                  <c:pt idx="28">
                    <c:v>Pomoći</c:v>
                  </c:pt>
                  <c:pt idx="29">
                    <c:v>Rashodi za nabavu nefinancijske imovine</c:v>
                  </c:pt>
                  <c:pt idx="30">
                    <c:v>Rashodi za nabavu proizvedene dugotrajne imovine</c:v>
                  </c:pt>
                  <c:pt idx="31">
                    <c:v>Opći prihodi i primici</c:v>
                  </c:pt>
                  <c:pt idx="32">
                    <c:v>Vlastiti prihodi</c:v>
                  </c:pt>
                  <c:pt idx="33">
                    <c:v>Prihodi za posebne namjene</c:v>
                  </c:pt>
                  <c:pt idx="34">
                    <c:v>Pomoći</c:v>
                  </c:pt>
                  <c:pt idx="35">
                    <c:v>Donacije</c:v>
                  </c:pt>
                  <c:pt idx="36">
                    <c:v>Prihodi od nefin.imov.i nadok.šteta s osnov.osig.</c:v>
                  </c:pt>
                  <c:pt idx="37">
                    <c:v>Rashodi za dodatna ulaganja na nefinancijskoj imovini</c:v>
                  </c:pt>
                </c:lvl>
                <c:lvl>
                  <c:pt idx="0">
                    <c:v>3</c:v>
                  </c:pt>
                  <c:pt idx="2">
                    <c:v>31</c:v>
                  </c:pt>
                  <c:pt idx="3">
                    <c:v>1.1.</c:v>
                  </c:pt>
                  <c:pt idx="4">
                    <c:v>4.L.</c:v>
                  </c:pt>
                  <c:pt idx="5">
                    <c:v>5.T.</c:v>
                  </c:pt>
                  <c:pt idx="6">
                    <c:v>5.K.</c:v>
                  </c:pt>
                  <c:pt idx="7">
                    <c:v>3.3.</c:v>
                  </c:pt>
                  <c:pt idx="8">
                    <c:v>32</c:v>
                  </c:pt>
                  <c:pt idx="9">
                    <c:v>1.1.</c:v>
                  </c:pt>
                  <c:pt idx="10">
                    <c:v>3.3.</c:v>
                  </c:pt>
                  <c:pt idx="11">
                    <c:v>4.1.</c:v>
                  </c:pt>
                  <c:pt idx="12">
                    <c:v>4.F.</c:v>
                  </c:pt>
                  <c:pt idx="13">
                    <c:v>4.L.</c:v>
                  </c:pt>
                  <c:pt idx="14">
                    <c:v>5.K.</c:v>
                  </c:pt>
                  <c:pt idx="15">
                    <c:v>5.T.</c:v>
                  </c:pt>
                  <c:pt idx="16">
                    <c:v>6.3.</c:v>
                  </c:pt>
                  <c:pt idx="17">
                    <c:v>34</c:v>
                  </c:pt>
                  <c:pt idx="18">
                    <c:v>4.1.</c:v>
                  </c:pt>
                  <c:pt idx="19">
                    <c:v>3.3.</c:v>
                  </c:pt>
                  <c:pt idx="20">
                    <c:v>5.K.</c:v>
                  </c:pt>
                  <c:pt idx="21">
                    <c:v>37</c:v>
                  </c:pt>
                  <c:pt idx="22">
                    <c:v>3.3.</c:v>
                  </c:pt>
                  <c:pt idx="23">
                    <c:v>4.L.</c:v>
                  </c:pt>
                  <c:pt idx="24">
                    <c:v>5.Đ.</c:v>
                  </c:pt>
                  <c:pt idx="25">
                    <c:v>5.K.</c:v>
                  </c:pt>
                  <c:pt idx="26">
                    <c:v>38</c:v>
                  </c:pt>
                  <c:pt idx="27">
                    <c:v>3.3</c:v>
                  </c:pt>
                  <c:pt idx="28">
                    <c:v>5.K.</c:v>
                  </c:pt>
                  <c:pt idx="29">
                    <c:v>4</c:v>
                  </c:pt>
                  <c:pt idx="30">
                    <c:v>42</c:v>
                  </c:pt>
                  <c:pt idx="31">
                    <c:v>1.1.</c:v>
                  </c:pt>
                  <c:pt idx="32">
                    <c:v>3.3.</c:v>
                  </c:pt>
                  <c:pt idx="33">
                    <c:v>4.L.</c:v>
                  </c:pt>
                  <c:pt idx="34">
                    <c:v>5.K.</c:v>
                  </c:pt>
                  <c:pt idx="35">
                    <c:v>6.3.</c:v>
                  </c:pt>
                  <c:pt idx="36">
                    <c:v>7.6.</c:v>
                  </c:pt>
                  <c:pt idx="37">
                    <c:v>45</c:v>
                  </c:pt>
                </c:lvl>
                <c:lvl>
                  <c:pt idx="2">
                    <c:v>31</c:v>
                  </c:pt>
                  <c:pt idx="8">
                    <c:v>32</c:v>
                  </c:pt>
                  <c:pt idx="17">
                    <c:v>34</c:v>
                  </c:pt>
                  <c:pt idx="21">
                    <c:v>37</c:v>
                  </c:pt>
                  <c:pt idx="26">
                    <c:v>38</c:v>
                  </c:pt>
                  <c:pt idx="30">
                    <c:v>42</c:v>
                  </c:pt>
                  <c:pt idx="37">
                    <c:v>45</c:v>
                  </c:pt>
                </c:lvl>
              </c:multiLvlStrCache>
            </c:multiLvlStrRef>
          </c:cat>
          <c:val>
            <c:numRef>
              <c:f>' Račun prihoda i rashoda'!$I$35:$I$72</c:f>
              <c:numCache>
                <c:formatCode>#,##0.00</c:formatCode>
                <c:ptCount val="38"/>
                <c:pt idx="0" formatCode="General">
                  <c:v>5</c:v>
                </c:pt>
                <c:pt idx="1">
                  <c:v>1615036.51</c:v>
                </c:pt>
                <c:pt idx="2">
                  <c:v>1344603.49</c:v>
                </c:pt>
                <c:pt idx="3">
                  <c:v>16592.939999999999</c:v>
                </c:pt>
                <c:pt idx="4">
                  <c:v>6071.78</c:v>
                </c:pt>
                <c:pt idx="5">
                  <c:v>47226.05</c:v>
                </c:pt>
                <c:pt idx="6">
                  <c:v>1273824.72</c:v>
                </c:pt>
                <c:pt idx="7">
                  <c:v>888</c:v>
                </c:pt>
                <c:pt idx="8">
                  <c:v>253662.06</c:v>
                </c:pt>
                <c:pt idx="9">
                  <c:v>21682.81</c:v>
                </c:pt>
                <c:pt idx="10">
                  <c:v>6053.37</c:v>
                </c:pt>
                <c:pt idx="11">
                  <c:v>55483.64</c:v>
                </c:pt>
                <c:pt idx="12">
                  <c:v>0</c:v>
                </c:pt>
                <c:pt idx="13">
                  <c:v>7396.33</c:v>
                </c:pt>
                <c:pt idx="14">
                  <c:v>165971.85</c:v>
                </c:pt>
                <c:pt idx="15">
                  <c:v>2256.16</c:v>
                </c:pt>
                <c:pt idx="16">
                  <c:v>4183.5200000000004</c:v>
                </c:pt>
                <c:pt idx="17">
                  <c:v>551.24</c:v>
                </c:pt>
                <c:pt idx="18">
                  <c:v>261.77</c:v>
                </c:pt>
                <c:pt idx="19">
                  <c:v>289.47000000000003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16219.72</c:v>
                </c:pt>
                <c:pt idx="30">
                  <c:v>16219.72</c:v>
                </c:pt>
                <c:pt idx="31">
                  <c:v>10998.26</c:v>
                </c:pt>
                <c:pt idx="32">
                  <c:v>243.87</c:v>
                </c:pt>
                <c:pt idx="33">
                  <c:v>0</c:v>
                </c:pt>
                <c:pt idx="34">
                  <c:v>4977.59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2-4647-9C69-D0B8C023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152832"/>
        <c:axId val="705153192"/>
      </c:barChart>
      <c:catAx>
        <c:axId val="705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5153192"/>
        <c:crosses val="autoZero"/>
        <c:auto val="1"/>
        <c:lblAlgn val="ctr"/>
        <c:lblOffset val="100"/>
        <c:noMultiLvlLbl val="0"/>
      </c:catAx>
      <c:valAx>
        <c:axId val="70515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515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Rashodi prema funkcijskoj</a:t>
            </a:r>
            <a:r>
              <a:rPr lang="hr-HR" baseline="0"/>
              <a:t> klasifikaciji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'Rashodi prema funkcijskoj kl'!$B$9</c:f>
              <c:strCache>
                <c:ptCount val="1"/>
                <c:pt idx="0">
                  <c:v>Izvršenje 2021.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kl'!$B$10:$B$16</c:f>
            </c:numRef>
          </c:val>
          <c:extLst>
            <c:ext xmlns:c16="http://schemas.microsoft.com/office/drawing/2014/chart" uri="{C3380CC4-5D6E-409C-BE32-E72D297353CC}">
              <c16:uniqueId val="{00000000-467A-46D6-8F18-5E57C38502F5}"/>
            </c:ext>
          </c:extLst>
        </c:ser>
        <c:ser>
          <c:idx val="1"/>
          <c:order val="1"/>
          <c:tx>
            <c:strRef>
              <c:f>'Rashodi prema funkcijskoj kl'!$C$9</c:f>
              <c:strCache>
                <c:ptCount val="1"/>
                <c:pt idx="0">
                  <c:v>Izvršenje prethodne godine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kl'!$C$10:$C$16</c:f>
              <c:numCache>
                <c:formatCode>#,##0.00</c:formatCode>
                <c:ptCount val="4"/>
                <c:pt idx="0">
                  <c:v>2729746.37</c:v>
                </c:pt>
                <c:pt idx="1">
                  <c:v>136459.07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6D6-8F18-5E57C38502F5}"/>
            </c:ext>
          </c:extLst>
        </c:ser>
        <c:ser>
          <c:idx val="2"/>
          <c:order val="2"/>
          <c:tx>
            <c:strRef>
              <c:f>'Rashodi prema funkcijskoj kl'!$D$9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kl'!$D$10:$D$16</c:f>
            </c:numRef>
          </c:val>
          <c:extLst>
            <c:ext xmlns:c16="http://schemas.microsoft.com/office/drawing/2014/chart" uri="{C3380CC4-5D6E-409C-BE32-E72D297353CC}">
              <c16:uniqueId val="{00000002-467A-46D6-8F18-5E57C38502F5}"/>
            </c:ext>
          </c:extLst>
        </c:ser>
        <c:ser>
          <c:idx val="3"/>
          <c:order val="3"/>
          <c:tx>
            <c:strRef>
              <c:f>'Rashodi prema funkcijskoj kl'!$E$9</c:f>
              <c:strCache>
                <c:ptCount val="1"/>
                <c:pt idx="0">
                  <c:v>Plan za 2023.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kl'!$E$10:$E$16</c:f>
            </c:numRef>
          </c:val>
          <c:extLst>
            <c:ext xmlns:c16="http://schemas.microsoft.com/office/drawing/2014/chart" uri="{C3380CC4-5D6E-409C-BE32-E72D297353CC}">
              <c16:uniqueId val="{00000003-467A-46D6-8F18-5E57C38502F5}"/>
            </c:ext>
          </c:extLst>
        </c:ser>
        <c:ser>
          <c:idx val="4"/>
          <c:order val="4"/>
          <c:tx>
            <c:strRef>
              <c:f>'Rashodi prema funkcijskoj kl'!$F$9</c:f>
              <c:strCache>
                <c:ptCount val="1"/>
                <c:pt idx="0">
                  <c:v>Plan tekuće godine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kl'!$F$10:$F$16</c:f>
              <c:numCache>
                <c:formatCode>#,##0.00</c:formatCode>
                <c:ptCount val="4"/>
                <c:pt idx="0">
                  <c:v>3255427.11</c:v>
                </c:pt>
                <c:pt idx="1">
                  <c:v>68147.64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A-46D6-8F18-5E57C38502F5}"/>
            </c:ext>
          </c:extLst>
        </c:ser>
        <c:ser>
          <c:idx val="5"/>
          <c:order val="5"/>
          <c:tx>
            <c:strRef>
              <c:f>'Rashodi prema funkcijskoj kl'!$G$9</c:f>
              <c:strCache>
                <c:ptCount val="1"/>
                <c:pt idx="0">
                  <c:v>Izvršenje 01.01.-30.06.2025.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'Rashodi prema funkcijskoj kl'!$A$10:$A$16</c:f>
              <c:strCache>
                <c:ptCount val="4"/>
                <c:pt idx="0">
                  <c:v>091 Predškolsko i osnovno obrazovanje</c:v>
                </c:pt>
                <c:pt idx="1">
                  <c:v>096 Dodatne usluge u obrazovanju</c:v>
                </c:pt>
                <c:pt idx="2">
                  <c:v>097 Istraživanje i razvoj obrazovanja</c:v>
                </c:pt>
                <c:pt idx="3">
                  <c:v>098 Usluge u obrazovanju koje nisu drugdje svrstane</c:v>
                </c:pt>
              </c:strCache>
            </c:strRef>
          </c:cat>
          <c:val>
            <c:numRef>
              <c:f>'Rashodi prema funkcijskoj kl'!$G$10:$G$16</c:f>
              <c:numCache>
                <c:formatCode>#,##0.00</c:formatCode>
                <c:ptCount val="4"/>
                <c:pt idx="0">
                  <c:v>1553829.94</c:v>
                </c:pt>
                <c:pt idx="1">
                  <c:v>77426.289999999994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7A-46D6-8F18-5E57C3850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241344"/>
        <c:axId val="668242424"/>
      </c:barChart>
      <c:catAx>
        <c:axId val="6682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8242424"/>
        <c:crosses val="autoZero"/>
        <c:auto val="1"/>
        <c:lblAlgn val="ctr"/>
        <c:lblOffset val="100"/>
        <c:noMultiLvlLbl val="0"/>
      </c:catAx>
      <c:valAx>
        <c:axId val="66824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6824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6</xdr:row>
      <xdr:rowOff>152400</xdr:rowOff>
    </xdr:from>
    <xdr:to>
      <xdr:col>21</xdr:col>
      <xdr:colOff>371474</xdr:colOff>
      <xdr:row>20</xdr:row>
      <xdr:rowOff>38100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CD4EAB5-3E53-079E-5DBD-86FA35C3D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8</xdr:row>
      <xdr:rowOff>85725</xdr:rowOff>
    </xdr:from>
    <xdr:to>
      <xdr:col>22</xdr:col>
      <xdr:colOff>0</xdr:colOff>
      <xdr:row>24</xdr:row>
      <xdr:rowOff>342900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F518F933-31C5-6388-96B6-A17F1166B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33</xdr:row>
      <xdr:rowOff>19050</xdr:rowOff>
    </xdr:from>
    <xdr:to>
      <xdr:col>21</xdr:col>
      <xdr:colOff>561974</xdr:colOff>
      <xdr:row>72</xdr:row>
      <xdr:rowOff>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2C75113D-2892-DA9B-C7ED-288AE8B45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6</xdr:row>
      <xdr:rowOff>195262</xdr:rowOff>
    </xdr:from>
    <xdr:to>
      <xdr:col>18</xdr:col>
      <xdr:colOff>400050</xdr:colOff>
      <xdr:row>21</xdr:row>
      <xdr:rowOff>109537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5D2466F-3717-D367-2628-18AB69869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13" zoomScaleNormal="100" workbookViewId="0">
      <selection activeCell="Q28" sqref="Q28"/>
    </sheetView>
  </sheetViews>
  <sheetFormatPr defaultColWidth="8.5703125" defaultRowHeight="15" x14ac:dyDescent="0.25"/>
  <cols>
    <col min="5" max="5" width="25.28515625" customWidth="1"/>
    <col min="6" max="6" width="15.7109375" hidden="1" customWidth="1"/>
    <col min="7" max="7" width="15.7109375" customWidth="1"/>
    <col min="8" max="8" width="15.7109375" hidden="1" customWidth="1"/>
    <col min="9" max="9" width="15.7109375" customWidth="1"/>
    <col min="10" max="10" width="17.42578125" customWidth="1"/>
    <col min="11" max="12" width="15.7109375" hidden="1" customWidth="1"/>
  </cols>
  <sheetData>
    <row r="1" spans="1:12" ht="42" customHeight="1" x14ac:dyDescent="0.25">
      <c r="A1" s="238" t="s">
        <v>274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238" t="s">
        <v>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ht="18" x14ac:dyDescent="0.25">
      <c r="A4" s="3"/>
      <c r="B4" s="3"/>
      <c r="C4" s="3"/>
      <c r="D4" s="3"/>
      <c r="E4" s="3"/>
      <c r="F4" s="3"/>
      <c r="G4" s="3"/>
      <c r="H4" s="3"/>
      <c r="I4" s="3"/>
      <c r="J4" s="4"/>
      <c r="K4" s="4"/>
      <c r="L4" s="4"/>
    </row>
    <row r="5" spans="1:12" ht="18" customHeight="1" x14ac:dyDescent="0.25">
      <c r="A5" s="238" t="s">
        <v>1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1:12" ht="18" x14ac:dyDescent="0.25">
      <c r="A6" s="5"/>
      <c r="B6" s="6"/>
      <c r="C6" s="6"/>
      <c r="D6" s="6"/>
      <c r="E6" s="7"/>
      <c r="F6" s="8"/>
      <c r="G6" s="8"/>
      <c r="H6" s="8"/>
      <c r="I6" s="8"/>
      <c r="J6" s="8"/>
      <c r="K6" s="8"/>
      <c r="L6" s="9" t="s">
        <v>2</v>
      </c>
    </row>
    <row r="7" spans="1:12" ht="40.5" customHeight="1" x14ac:dyDescent="0.25">
      <c r="A7" s="10"/>
      <c r="B7" s="11"/>
      <c r="C7" s="11"/>
      <c r="D7" s="12"/>
      <c r="E7" s="13"/>
      <c r="F7" s="132" t="s">
        <v>3</v>
      </c>
      <c r="G7" s="132" t="s">
        <v>3</v>
      </c>
      <c r="H7" s="132" t="s">
        <v>4</v>
      </c>
      <c r="I7" s="132" t="s">
        <v>4</v>
      </c>
      <c r="J7" s="2" t="s">
        <v>280</v>
      </c>
      <c r="K7" s="2" t="s">
        <v>5</v>
      </c>
      <c r="L7" s="2" t="s">
        <v>5</v>
      </c>
    </row>
    <row r="8" spans="1:12" hidden="1" x14ac:dyDescent="0.25">
      <c r="A8" s="10"/>
      <c r="B8" s="11"/>
      <c r="C8" s="11"/>
      <c r="D8" s="12"/>
      <c r="E8" s="13"/>
      <c r="F8" s="2" t="s">
        <v>6</v>
      </c>
      <c r="G8" s="14">
        <v>1</v>
      </c>
      <c r="H8" s="14" t="s">
        <v>6</v>
      </c>
      <c r="I8" s="14">
        <v>2</v>
      </c>
      <c r="J8" s="14">
        <v>3</v>
      </c>
      <c r="K8" s="14" t="s">
        <v>7</v>
      </c>
      <c r="L8" s="14" t="s">
        <v>8</v>
      </c>
    </row>
    <row r="9" spans="1:12" ht="15" customHeight="1" x14ac:dyDescent="0.25">
      <c r="A9" s="239" t="s">
        <v>9</v>
      </c>
      <c r="B9" s="239"/>
      <c r="C9" s="239"/>
      <c r="D9" s="239"/>
      <c r="E9" s="239"/>
      <c r="F9" s="15">
        <f>F10+F11</f>
        <v>7915921.4699999997</v>
      </c>
      <c r="G9" s="15">
        <v>2868184.9</v>
      </c>
      <c r="H9" s="15">
        <f>H10+H11</f>
        <v>19483870.859999999</v>
      </c>
      <c r="I9" s="15">
        <v>3791801.64</v>
      </c>
      <c r="J9" s="15">
        <v>1486951.1</v>
      </c>
      <c r="K9" s="15">
        <f>J9/G9*100</f>
        <v>51.842930349434589</v>
      </c>
      <c r="L9" s="15">
        <f>J9/I9*100</f>
        <v>39.214896800350559</v>
      </c>
    </row>
    <row r="10" spans="1:12" ht="15" customHeight="1" x14ac:dyDescent="0.25">
      <c r="A10" s="240" t="s">
        <v>10</v>
      </c>
      <c r="B10" s="240"/>
      <c r="C10" s="240"/>
      <c r="D10" s="240"/>
      <c r="E10" s="240"/>
      <c r="F10" s="16">
        <v>7915921.4699999997</v>
      </c>
      <c r="G10" s="16">
        <v>2868924.54</v>
      </c>
      <c r="H10" s="16">
        <v>19483870.859999999</v>
      </c>
      <c r="I10" s="16">
        <v>3791801.64</v>
      </c>
      <c r="J10" s="16">
        <v>1486951.1</v>
      </c>
      <c r="K10" s="16">
        <f>J10/G10*100</f>
        <v>51.829564677222216</v>
      </c>
      <c r="L10" s="16">
        <f>J10/I10*100</f>
        <v>39.214896800350559</v>
      </c>
    </row>
    <row r="11" spans="1:12" x14ac:dyDescent="0.25">
      <c r="A11" s="241" t="s">
        <v>11</v>
      </c>
      <c r="B11" s="241"/>
      <c r="C11" s="241"/>
      <c r="D11" s="241"/>
      <c r="E11" s="241"/>
      <c r="F11" s="16">
        <v>0</v>
      </c>
      <c r="G11" s="16">
        <f>F11/7.5345</f>
        <v>0</v>
      </c>
      <c r="H11" s="16"/>
      <c r="I11" s="16">
        <f>H11/7.5345</f>
        <v>0</v>
      </c>
      <c r="J11" s="16">
        <v>0</v>
      </c>
      <c r="K11" s="16">
        <v>0</v>
      </c>
      <c r="L11" s="16">
        <v>0</v>
      </c>
    </row>
    <row r="12" spans="1:12" x14ac:dyDescent="0.25">
      <c r="A12" s="17" t="s">
        <v>12</v>
      </c>
      <c r="B12" s="18"/>
      <c r="C12" s="18"/>
      <c r="D12" s="18"/>
      <c r="E12" s="18"/>
      <c r="F12" s="15">
        <f>F13+F14</f>
        <v>7888895.04</v>
      </c>
      <c r="G12" s="15">
        <v>2674895.8199999998</v>
      </c>
      <c r="H12" s="15">
        <f>H13+H14</f>
        <v>19498870.859999999</v>
      </c>
      <c r="I12" s="15">
        <v>3791801.64</v>
      </c>
      <c r="J12" s="15">
        <v>1615036.51</v>
      </c>
      <c r="K12" s="15">
        <f>J12/G12*100</f>
        <v>60.377548087087753</v>
      </c>
      <c r="L12" s="15">
        <f>J12/I12*100</f>
        <v>42.592853301260767</v>
      </c>
    </row>
    <row r="13" spans="1:12" ht="15" customHeight="1" x14ac:dyDescent="0.25">
      <c r="A13" s="240" t="s">
        <v>13</v>
      </c>
      <c r="B13" s="240"/>
      <c r="C13" s="240"/>
      <c r="D13" s="240"/>
      <c r="E13" s="240"/>
      <c r="F13" s="16">
        <v>7875950.8499999996</v>
      </c>
      <c r="G13" s="16">
        <v>2483586.2000000002</v>
      </c>
      <c r="H13" s="16">
        <v>18297370.859999999</v>
      </c>
      <c r="I13" s="16">
        <v>2399508.64</v>
      </c>
      <c r="J13" s="16">
        <v>1598816.79</v>
      </c>
      <c r="K13" s="16">
        <f>J13/G13*100</f>
        <v>64.375329110783426</v>
      </c>
      <c r="L13" s="16">
        <f>J13/I13*100</f>
        <v>66.631007838338093</v>
      </c>
    </row>
    <row r="14" spans="1:12" x14ac:dyDescent="0.25">
      <c r="A14" s="241" t="s">
        <v>14</v>
      </c>
      <c r="B14" s="241"/>
      <c r="C14" s="241"/>
      <c r="D14" s="241"/>
      <c r="E14" s="241"/>
      <c r="F14" s="16">
        <v>12944.19</v>
      </c>
      <c r="G14" s="16">
        <v>191309.62</v>
      </c>
      <c r="H14" s="16">
        <v>1201500</v>
      </c>
      <c r="I14" s="16">
        <v>1392293</v>
      </c>
      <c r="J14" s="16">
        <v>16219.72</v>
      </c>
      <c r="K14" s="16">
        <f>J14/G14*100</f>
        <v>8.4782563469625831</v>
      </c>
      <c r="L14" s="16">
        <f>J14/I14*100</f>
        <v>1.1649645584657826</v>
      </c>
    </row>
    <row r="15" spans="1:12" ht="15" customHeight="1" x14ac:dyDescent="0.25">
      <c r="A15" s="239" t="s">
        <v>15</v>
      </c>
      <c r="B15" s="239"/>
      <c r="C15" s="239"/>
      <c r="D15" s="239"/>
      <c r="E15" s="239"/>
      <c r="F15" s="15">
        <f>F9-F12</f>
        <v>27026.429999999702</v>
      </c>
      <c r="G15" s="15">
        <v>38134.519999999997</v>
      </c>
      <c r="H15" s="15">
        <f>H9-H12</f>
        <v>-15000</v>
      </c>
      <c r="I15" s="15">
        <f>I9-I12</f>
        <v>0</v>
      </c>
      <c r="J15" s="15">
        <v>182439.65</v>
      </c>
      <c r="K15" s="15">
        <f>J15/G15*100</f>
        <v>478.41076798659066</v>
      </c>
      <c r="L15" s="15" t="e">
        <f>J15/I15*100</f>
        <v>#DIV/0!</v>
      </c>
    </row>
    <row r="16" spans="1:12" ht="18" x14ac:dyDescent="0.25">
      <c r="A16" s="3"/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</row>
    <row r="17" spans="1:12" ht="18" customHeight="1" x14ac:dyDescent="0.25">
      <c r="A17" s="238" t="s">
        <v>16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12" ht="18" x14ac:dyDescent="0.25">
      <c r="A18" s="3"/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</row>
    <row r="19" spans="1:12" ht="40.5" customHeight="1" x14ac:dyDescent="0.25">
      <c r="A19" s="10"/>
      <c r="B19" s="11"/>
      <c r="C19" s="11"/>
      <c r="D19" s="12"/>
      <c r="E19" s="13"/>
      <c r="F19" s="242" t="s">
        <v>3</v>
      </c>
      <c r="G19" s="242"/>
      <c r="H19" s="242" t="s">
        <v>4</v>
      </c>
      <c r="I19" s="242"/>
      <c r="J19" s="2" t="s">
        <v>281</v>
      </c>
      <c r="K19" s="2" t="s">
        <v>5</v>
      </c>
      <c r="L19" s="2" t="s">
        <v>5</v>
      </c>
    </row>
    <row r="20" spans="1:12" x14ac:dyDescent="0.25">
      <c r="A20" s="10"/>
      <c r="B20" s="11"/>
      <c r="C20" s="11"/>
      <c r="D20" s="12"/>
      <c r="E20" s="13"/>
      <c r="F20" s="2" t="s">
        <v>6</v>
      </c>
      <c r="G20" s="14">
        <v>1</v>
      </c>
      <c r="H20" s="14" t="s">
        <v>6</v>
      </c>
      <c r="I20" s="14">
        <v>2</v>
      </c>
      <c r="J20" s="14">
        <v>4</v>
      </c>
      <c r="K20" s="14" t="s">
        <v>7</v>
      </c>
      <c r="L20" s="14" t="s">
        <v>8</v>
      </c>
    </row>
    <row r="21" spans="1:12" ht="15.75" customHeight="1" x14ac:dyDescent="0.25">
      <c r="A21" s="243" t="s">
        <v>17</v>
      </c>
      <c r="B21" s="243"/>
      <c r="C21" s="243"/>
      <c r="D21" s="243"/>
      <c r="E21" s="243"/>
      <c r="F21" s="16">
        <v>0</v>
      </c>
      <c r="G21" s="16">
        <f>F21/7.5345</f>
        <v>0</v>
      </c>
      <c r="H21" s="16">
        <v>0</v>
      </c>
      <c r="I21" s="16">
        <f>H21/7.5345</f>
        <v>0</v>
      </c>
      <c r="J21" s="16">
        <v>0</v>
      </c>
      <c r="K21" s="16">
        <f>J21/7.5345</f>
        <v>0</v>
      </c>
      <c r="L21" s="16">
        <v>0</v>
      </c>
    </row>
    <row r="22" spans="1:12" ht="15" customHeight="1" x14ac:dyDescent="0.25">
      <c r="A22" s="240" t="s">
        <v>18</v>
      </c>
      <c r="B22" s="240"/>
      <c r="C22" s="240"/>
      <c r="D22" s="240"/>
      <c r="E22" s="240"/>
      <c r="F22" s="16">
        <v>0</v>
      </c>
      <c r="G22" s="16">
        <f>F22/7.5345</f>
        <v>0</v>
      </c>
      <c r="H22" s="16">
        <v>0</v>
      </c>
      <c r="I22" s="16">
        <f>H22/7.5345</f>
        <v>0</v>
      </c>
      <c r="J22" s="16">
        <v>0</v>
      </c>
      <c r="K22" s="16">
        <f>J22/7.5345</f>
        <v>0</v>
      </c>
      <c r="L22" s="16">
        <v>0</v>
      </c>
    </row>
    <row r="23" spans="1:12" ht="15" customHeight="1" x14ac:dyDescent="0.25">
      <c r="A23" s="239" t="s">
        <v>19</v>
      </c>
      <c r="B23" s="239"/>
      <c r="C23" s="239"/>
      <c r="D23" s="239"/>
      <c r="E23" s="239"/>
      <c r="F23" s="15">
        <f t="shared" ref="F23:L23" si="0">F21+F22</f>
        <v>0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15">
        <f t="shared" si="0"/>
        <v>0</v>
      </c>
      <c r="K23" s="15">
        <f t="shared" si="0"/>
        <v>0</v>
      </c>
      <c r="L23" s="15">
        <f t="shared" si="0"/>
        <v>0</v>
      </c>
    </row>
    <row r="24" spans="1:12" ht="18" x14ac:dyDescent="0.25">
      <c r="A24" s="3"/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</row>
    <row r="25" spans="1:12" ht="18" customHeight="1" x14ac:dyDescent="0.25">
      <c r="A25" s="238" t="s">
        <v>20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</row>
    <row r="26" spans="1:12" ht="18" x14ac:dyDescent="0.25">
      <c r="A26" s="3"/>
      <c r="B26" s="19"/>
      <c r="C26" s="19"/>
      <c r="D26" s="19"/>
      <c r="E26" s="19"/>
      <c r="F26" s="19"/>
      <c r="G26" s="19"/>
      <c r="H26" s="20"/>
      <c r="I26" s="20"/>
      <c r="J26" s="20"/>
      <c r="K26" s="20"/>
      <c r="L26" s="20"/>
    </row>
    <row r="27" spans="1:12" ht="39.75" customHeight="1" x14ac:dyDescent="0.25">
      <c r="A27" s="10"/>
      <c r="B27" s="11"/>
      <c r="C27" s="11"/>
      <c r="D27" s="12"/>
      <c r="E27" s="13"/>
      <c r="F27" s="242" t="s">
        <v>3</v>
      </c>
      <c r="G27" s="242"/>
      <c r="H27" s="242" t="s">
        <v>4</v>
      </c>
      <c r="I27" s="242"/>
      <c r="J27" s="2" t="s">
        <v>281</v>
      </c>
      <c r="K27" s="2" t="s">
        <v>5</v>
      </c>
      <c r="L27" s="2" t="s">
        <v>5</v>
      </c>
    </row>
    <row r="28" spans="1:12" x14ac:dyDescent="0.25">
      <c r="A28" s="10"/>
      <c r="B28" s="11"/>
      <c r="C28" s="11"/>
      <c r="D28" s="12"/>
      <c r="E28" s="13"/>
      <c r="F28" s="21" t="s">
        <v>6</v>
      </c>
      <c r="G28" s="14">
        <v>1</v>
      </c>
      <c r="H28" s="14" t="s">
        <v>6</v>
      </c>
      <c r="I28" s="14">
        <v>2</v>
      </c>
      <c r="J28" s="14">
        <v>4</v>
      </c>
      <c r="K28" s="14" t="s">
        <v>7</v>
      </c>
      <c r="L28" s="14" t="s">
        <v>8</v>
      </c>
    </row>
    <row r="29" spans="1:12" ht="15" customHeight="1" x14ac:dyDescent="0.25">
      <c r="A29" s="245" t="s">
        <v>21</v>
      </c>
      <c r="B29" s="245"/>
      <c r="C29" s="245"/>
      <c r="D29" s="245"/>
      <c r="E29" s="245"/>
      <c r="F29" s="22"/>
      <c r="G29" s="23">
        <v>14765.18</v>
      </c>
      <c r="H29" s="22"/>
      <c r="I29" s="23">
        <v>0</v>
      </c>
      <c r="J29" s="22">
        <v>182439.65</v>
      </c>
      <c r="K29" s="23"/>
      <c r="L29" s="23"/>
    </row>
    <row r="30" spans="1:12" ht="30" customHeight="1" x14ac:dyDescent="0.25">
      <c r="A30" s="246" t="s">
        <v>22</v>
      </c>
      <c r="B30" s="246"/>
      <c r="C30" s="246"/>
      <c r="D30" s="246"/>
      <c r="E30" s="246"/>
      <c r="F30" s="24">
        <v>51095.1</v>
      </c>
      <c r="G30" s="15"/>
      <c r="H30" s="24">
        <v>15000</v>
      </c>
      <c r="I30" s="15">
        <v>0</v>
      </c>
      <c r="J30" s="24"/>
      <c r="K30" s="15" t="e">
        <f>J30/G30*100</f>
        <v>#DIV/0!</v>
      </c>
      <c r="L30" s="15" t="e">
        <f>J30/I30*100</f>
        <v>#DIV/0!</v>
      </c>
    </row>
    <row r="31" spans="1:12" x14ac:dyDescent="0.25">
      <c r="F31" s="25"/>
      <c r="G31" s="25"/>
      <c r="H31" s="25"/>
      <c r="I31" s="25"/>
      <c r="J31" s="25"/>
      <c r="K31" s="25"/>
      <c r="L31" s="25"/>
    </row>
    <row r="32" spans="1:12" x14ac:dyDescent="0.25">
      <c r="F32" s="25"/>
      <c r="G32" s="25"/>
      <c r="H32" s="25"/>
      <c r="I32" s="25"/>
      <c r="J32" s="25"/>
      <c r="K32" s="25"/>
      <c r="L32" s="25"/>
    </row>
    <row r="33" spans="1:12" ht="15" customHeight="1" x14ac:dyDescent="0.25">
      <c r="A33" s="240" t="s">
        <v>23</v>
      </c>
      <c r="B33" s="240"/>
      <c r="C33" s="240"/>
      <c r="D33" s="240"/>
      <c r="E33" s="240"/>
      <c r="F33" s="16">
        <f>F23+F30</f>
        <v>51095.1</v>
      </c>
      <c r="G33" s="16"/>
      <c r="H33" s="16">
        <f>H23+H30</f>
        <v>15000</v>
      </c>
      <c r="I33" s="16"/>
      <c r="J33" s="16">
        <f>J23+J30</f>
        <v>0</v>
      </c>
      <c r="K33" s="16" t="e">
        <f>K23+K30</f>
        <v>#DIV/0!</v>
      </c>
      <c r="L33" s="16" t="e">
        <f>L23+L30</f>
        <v>#DIV/0!</v>
      </c>
    </row>
    <row r="34" spans="1:12" ht="11.25" customHeight="1" x14ac:dyDescent="0.25">
      <c r="A34" s="26"/>
      <c r="B34" s="27"/>
      <c r="C34" s="27"/>
      <c r="D34" s="27"/>
      <c r="E34" s="27"/>
      <c r="F34" s="28"/>
      <c r="G34" s="28"/>
      <c r="H34" s="28"/>
      <c r="I34" s="28"/>
      <c r="J34" s="28"/>
      <c r="K34" s="28"/>
      <c r="L34" s="28"/>
    </row>
    <row r="35" spans="1:12" ht="29.25" customHeight="1" x14ac:dyDescent="0.25">
      <c r="A35" s="244" t="s">
        <v>24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</row>
    <row r="36" spans="1:12" ht="8.25" customHeight="1" x14ac:dyDescent="0.25"/>
    <row r="37" spans="1:12" ht="15" customHeight="1" x14ac:dyDescent="0.25">
      <c r="A37" s="244" t="s">
        <v>25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2" ht="8.25" customHeight="1" x14ac:dyDescent="0.25"/>
    <row r="39" spans="1:12" ht="29.25" customHeight="1" x14ac:dyDescent="0.25">
      <c r="A39" s="244" t="s">
        <v>26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</row>
  </sheetData>
  <mergeCells count="24">
    <mergeCell ref="A25:L25"/>
    <mergeCell ref="F27:G27"/>
    <mergeCell ref="H27:I27"/>
    <mergeCell ref="A39:L39"/>
    <mergeCell ref="A29:E29"/>
    <mergeCell ref="A30:E30"/>
    <mergeCell ref="A33:E33"/>
    <mergeCell ref="A35:L35"/>
    <mergeCell ref="A37:L37"/>
    <mergeCell ref="F19:G19"/>
    <mergeCell ref="H19:I19"/>
    <mergeCell ref="A21:E21"/>
    <mergeCell ref="A22:E22"/>
    <mergeCell ref="A23:E23"/>
    <mergeCell ref="A11:E11"/>
    <mergeCell ref="A13:E13"/>
    <mergeCell ref="A14:E14"/>
    <mergeCell ref="A15:E15"/>
    <mergeCell ref="A17:L17"/>
    <mergeCell ref="A1:L1"/>
    <mergeCell ref="A3:L3"/>
    <mergeCell ref="A5:L5"/>
    <mergeCell ref="A9:E9"/>
    <mergeCell ref="A10:E10"/>
  </mergeCells>
  <pageMargins left="0.7" right="0.7" top="0.75" bottom="0.75" header="0.51180555555555496" footer="0.51180555555555496"/>
  <pageSetup paperSize="9" scale="45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B31" zoomScaleNormal="100" workbookViewId="0">
      <selection activeCell="H46" sqref="H46"/>
    </sheetView>
  </sheetViews>
  <sheetFormatPr defaultColWidth="8.5703125" defaultRowHeight="15" x14ac:dyDescent="0.25"/>
  <cols>
    <col min="1" max="1" width="7.42578125" hidden="1" customWidth="1"/>
    <col min="2" max="2" width="8.42578125" customWidth="1"/>
    <col min="3" max="3" width="5.42578125" customWidth="1"/>
    <col min="4" max="4" width="25.28515625" customWidth="1"/>
    <col min="5" max="5" width="16.7109375" hidden="1" customWidth="1"/>
    <col min="6" max="6" width="16.7109375" customWidth="1"/>
    <col min="7" max="7" width="16.7109375" hidden="1" customWidth="1"/>
    <col min="8" max="8" width="16.7109375" customWidth="1"/>
    <col min="9" max="10" width="18.5703125" customWidth="1"/>
    <col min="11" max="11" width="16.7109375" customWidth="1"/>
  </cols>
  <sheetData>
    <row r="1" spans="1:14" ht="42" customHeight="1" x14ac:dyDescent="0.25">
      <c r="A1" s="238" t="s">
        <v>274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9"/>
      <c r="N1" s="29"/>
    </row>
    <row r="2" spans="1:14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5.75" customHeight="1" x14ac:dyDescent="0.25">
      <c r="A3" s="238" t="s">
        <v>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4" ht="18" x14ac:dyDescent="0.25">
      <c r="A4" s="3"/>
      <c r="B4" s="3"/>
      <c r="C4" s="3"/>
      <c r="D4" s="3"/>
      <c r="E4" s="3"/>
      <c r="F4" s="3"/>
      <c r="G4" s="3"/>
      <c r="H4" s="3"/>
      <c r="I4" s="4"/>
      <c r="J4" s="4"/>
      <c r="K4" s="4"/>
    </row>
    <row r="5" spans="1:14" ht="18" customHeight="1" x14ac:dyDescent="0.25">
      <c r="A5" s="238" t="s">
        <v>27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spans="1:14" ht="18" x14ac:dyDescent="0.25">
      <c r="A6" s="3"/>
      <c r="B6" s="3"/>
      <c r="C6" s="3"/>
      <c r="D6" s="3"/>
      <c r="E6" s="3"/>
      <c r="F6" s="3"/>
      <c r="G6" s="3"/>
      <c r="H6" s="3"/>
      <c r="I6" s="4"/>
      <c r="J6" s="4"/>
      <c r="K6" s="4"/>
    </row>
    <row r="7" spans="1:14" ht="15.75" customHeight="1" x14ac:dyDescent="0.25">
      <c r="A7" s="238" t="s">
        <v>10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4" ht="18" x14ac:dyDescent="0.25">
      <c r="A8" s="3"/>
      <c r="B8" s="3"/>
      <c r="C8" s="3"/>
      <c r="D8" s="3"/>
      <c r="E8" s="3"/>
      <c r="F8" s="3"/>
      <c r="G8" s="3"/>
      <c r="H8" s="3"/>
      <c r="I8" s="4"/>
      <c r="J8" s="4"/>
      <c r="K8" s="4"/>
    </row>
    <row r="9" spans="1:14" ht="42.75" customHeight="1" x14ac:dyDescent="0.25">
      <c r="A9" s="1" t="s">
        <v>28</v>
      </c>
      <c r="B9" s="30" t="s">
        <v>29</v>
      </c>
      <c r="C9" s="30" t="s">
        <v>30</v>
      </c>
      <c r="D9" s="30" t="s">
        <v>31</v>
      </c>
      <c r="E9" s="131" t="s">
        <v>3</v>
      </c>
      <c r="F9" s="1" t="s">
        <v>3</v>
      </c>
      <c r="G9" s="1" t="s">
        <v>32</v>
      </c>
      <c r="H9" s="1" t="s">
        <v>4</v>
      </c>
      <c r="I9" s="1" t="s">
        <v>280</v>
      </c>
      <c r="J9" s="1" t="s">
        <v>5</v>
      </c>
      <c r="K9" s="1" t="s">
        <v>5</v>
      </c>
    </row>
    <row r="10" spans="1:14" x14ac:dyDescent="0.25">
      <c r="A10" s="31"/>
      <c r="B10" s="32">
        <v>6</v>
      </c>
      <c r="C10" s="32">
        <v>6</v>
      </c>
      <c r="D10" s="33">
        <v>1</v>
      </c>
      <c r="E10" s="34" t="s">
        <v>33</v>
      </c>
      <c r="F10" s="33">
        <v>2</v>
      </c>
      <c r="G10" s="33" t="s">
        <v>33</v>
      </c>
      <c r="H10" s="33">
        <v>3</v>
      </c>
      <c r="I10" s="33">
        <v>5</v>
      </c>
      <c r="J10" s="33" t="s">
        <v>272</v>
      </c>
      <c r="K10" s="33" t="s">
        <v>273</v>
      </c>
    </row>
    <row r="11" spans="1:14" ht="15.75" customHeight="1" x14ac:dyDescent="0.25">
      <c r="A11" s="35">
        <v>6</v>
      </c>
      <c r="B11" s="35"/>
      <c r="C11" s="35"/>
      <c r="D11" s="35" t="s">
        <v>36</v>
      </c>
      <c r="E11" s="36">
        <f>E12+E15+E17+E22+E25</f>
        <v>7915921.4700000007</v>
      </c>
      <c r="F11" s="36">
        <v>2868184.9</v>
      </c>
      <c r="G11" s="36">
        <f>G12+G15+G17+G22+G25</f>
        <v>18733870.859999999</v>
      </c>
      <c r="H11" s="36">
        <v>3791801.64</v>
      </c>
      <c r="I11" s="36">
        <v>1486951.11</v>
      </c>
      <c r="J11" s="36">
        <f>I11/F11*100</f>
        <v>51.842930698087152</v>
      </c>
      <c r="K11" s="36">
        <f>I11/H11*100</f>
        <v>39.214897064077434</v>
      </c>
    </row>
    <row r="12" spans="1:14" ht="38.25" x14ac:dyDescent="0.25">
      <c r="A12" s="35"/>
      <c r="B12" s="35">
        <v>63</v>
      </c>
      <c r="C12" s="35"/>
      <c r="D12" s="35" t="s">
        <v>37</v>
      </c>
      <c r="E12" s="36">
        <f>E13</f>
        <v>6552777.04</v>
      </c>
      <c r="F12" s="36">
        <v>2467974.65</v>
      </c>
      <c r="G12" s="36">
        <f>G13</f>
        <v>16631750</v>
      </c>
      <c r="H12" s="36">
        <v>1979979</v>
      </c>
      <c r="I12" s="36">
        <v>1290973.57</v>
      </c>
      <c r="J12" s="36">
        <f>I12/F12*100</f>
        <v>52.309028781960954</v>
      </c>
      <c r="K12" s="36">
        <f>I12/H12*100</f>
        <v>65.20137688329018</v>
      </c>
    </row>
    <row r="13" spans="1:14" x14ac:dyDescent="0.25">
      <c r="A13" s="39"/>
      <c r="B13" s="39"/>
      <c r="C13" s="40" t="s">
        <v>38</v>
      </c>
      <c r="D13" s="40" t="s">
        <v>39</v>
      </c>
      <c r="E13" s="41">
        <v>6552777.04</v>
      </c>
      <c r="F13" s="38">
        <v>2467974.65</v>
      </c>
      <c r="G13" s="42">
        <v>16631750</v>
      </c>
      <c r="H13" s="38">
        <v>1979979</v>
      </c>
      <c r="I13" s="38">
        <v>1290973.57</v>
      </c>
      <c r="J13" s="38">
        <f>I13/F13*100</f>
        <v>52.309028781960954</v>
      </c>
      <c r="K13" s="38">
        <f>I13/H13*100</f>
        <v>65.20137688329018</v>
      </c>
    </row>
    <row r="14" spans="1:14" x14ac:dyDescent="0.25">
      <c r="A14" s="39"/>
      <c r="B14" s="39"/>
      <c r="C14" s="40" t="s">
        <v>40</v>
      </c>
      <c r="D14" s="40" t="s">
        <v>41</v>
      </c>
      <c r="E14" s="41"/>
      <c r="F14" s="38">
        <v>0</v>
      </c>
      <c r="G14" s="38"/>
      <c r="H14" s="38">
        <v>0</v>
      </c>
      <c r="I14" s="38">
        <v>0</v>
      </c>
      <c r="J14" s="38">
        <v>0</v>
      </c>
      <c r="K14" s="38">
        <v>0</v>
      </c>
    </row>
    <row r="15" spans="1:14" x14ac:dyDescent="0.25">
      <c r="A15" s="39"/>
      <c r="B15" s="45">
        <v>64</v>
      </c>
      <c r="C15" s="142"/>
      <c r="D15" s="45" t="s">
        <v>42</v>
      </c>
      <c r="E15" s="143">
        <f>E16</f>
        <v>0</v>
      </c>
      <c r="F15" s="143">
        <v>0</v>
      </c>
      <c r="G15" s="143">
        <f>G16</f>
        <v>20</v>
      </c>
      <c r="H15" s="143">
        <v>0</v>
      </c>
      <c r="I15" s="143">
        <f>I16</f>
        <v>0</v>
      </c>
      <c r="J15" s="36">
        <v>0</v>
      </c>
      <c r="K15" s="36">
        <v>0</v>
      </c>
    </row>
    <row r="16" spans="1:14" x14ac:dyDescent="0.25">
      <c r="A16" s="39"/>
      <c r="B16" s="39"/>
      <c r="C16" s="40" t="s">
        <v>43</v>
      </c>
      <c r="D16" s="40" t="s">
        <v>44</v>
      </c>
      <c r="E16" s="41">
        <v>0</v>
      </c>
      <c r="F16" s="38">
        <v>0</v>
      </c>
      <c r="G16" s="42">
        <v>20</v>
      </c>
      <c r="H16" s="38">
        <v>0</v>
      </c>
      <c r="I16" s="38">
        <v>0</v>
      </c>
      <c r="J16" s="38">
        <v>0</v>
      </c>
      <c r="K16" s="38">
        <v>0</v>
      </c>
    </row>
    <row r="17" spans="1:11" ht="51" x14ac:dyDescent="0.25">
      <c r="A17" s="39"/>
      <c r="B17" s="45">
        <v>65</v>
      </c>
      <c r="C17" s="142"/>
      <c r="D17" s="35" t="s">
        <v>45</v>
      </c>
      <c r="E17" s="36">
        <f>SUM(E18:E21)</f>
        <v>594139.4</v>
      </c>
      <c r="F17" s="36">
        <v>33809.760000000002</v>
      </c>
      <c r="G17" s="36">
        <f>SUM(G18:G21)</f>
        <v>976730</v>
      </c>
      <c r="H17" s="36">
        <v>104034</v>
      </c>
      <c r="I17" s="36">
        <v>15008.34</v>
      </c>
      <c r="J17" s="36">
        <f>I17/F17*100</f>
        <v>44.390554680068711</v>
      </c>
      <c r="K17" s="36">
        <f>I17/H17*100</f>
        <v>14.426379837360864</v>
      </c>
    </row>
    <row r="18" spans="1:11" x14ac:dyDescent="0.25">
      <c r="A18" s="39"/>
      <c r="B18" s="39"/>
      <c r="C18" s="40" t="s">
        <v>46</v>
      </c>
      <c r="D18" s="40" t="s">
        <v>47</v>
      </c>
      <c r="E18" s="41">
        <v>572271.4</v>
      </c>
      <c r="F18" s="38">
        <v>25637.16</v>
      </c>
      <c r="G18" s="42">
        <v>869730</v>
      </c>
      <c r="H18" s="38">
        <v>91877</v>
      </c>
      <c r="I18" s="38">
        <v>15008.34</v>
      </c>
      <c r="J18" s="38">
        <f>I18/F18*100</f>
        <v>58.541351694181422</v>
      </c>
      <c r="K18" s="38">
        <f>I18/H18*100</f>
        <v>16.335252565930539</v>
      </c>
    </row>
    <row r="19" spans="1:11" x14ac:dyDescent="0.25">
      <c r="A19" s="39"/>
      <c r="B19" s="39"/>
      <c r="C19" s="40" t="s">
        <v>38</v>
      </c>
      <c r="D19" s="40" t="s">
        <v>39</v>
      </c>
      <c r="E19" s="41">
        <v>20868</v>
      </c>
      <c r="F19" s="38">
        <v>0</v>
      </c>
      <c r="G19" s="42">
        <v>75000</v>
      </c>
      <c r="H19" s="38">
        <v>12157</v>
      </c>
      <c r="I19" s="38">
        <v>0</v>
      </c>
      <c r="J19" s="38">
        <v>0.21</v>
      </c>
      <c r="K19" s="38">
        <f>I19/H19*100</f>
        <v>0</v>
      </c>
    </row>
    <row r="20" spans="1:11" x14ac:dyDescent="0.25">
      <c r="A20" s="39"/>
      <c r="B20" s="39"/>
      <c r="C20" s="40" t="s">
        <v>40</v>
      </c>
      <c r="D20" s="40" t="s">
        <v>41</v>
      </c>
      <c r="E20" s="41">
        <v>1000</v>
      </c>
      <c r="F20" s="38">
        <v>8131.8</v>
      </c>
      <c r="G20" s="42">
        <v>29000</v>
      </c>
      <c r="H20" s="38">
        <v>0</v>
      </c>
      <c r="I20" s="38">
        <v>0</v>
      </c>
      <c r="J20" s="38">
        <f>I20/F20*100</f>
        <v>0</v>
      </c>
      <c r="K20" s="38">
        <v>0</v>
      </c>
    </row>
    <row r="21" spans="1:11" x14ac:dyDescent="0.25">
      <c r="A21" s="39"/>
      <c r="B21" s="39"/>
      <c r="C21" s="232" t="s">
        <v>239</v>
      </c>
      <c r="D21" s="43" t="s">
        <v>271</v>
      </c>
      <c r="E21" s="44">
        <v>0</v>
      </c>
      <c r="F21" s="38">
        <v>40.799999999999997</v>
      </c>
      <c r="G21" s="42">
        <v>3000</v>
      </c>
      <c r="H21" s="38">
        <v>0</v>
      </c>
      <c r="I21" s="38">
        <v>0</v>
      </c>
      <c r="J21" s="38">
        <v>0</v>
      </c>
      <c r="K21" s="38">
        <v>0</v>
      </c>
    </row>
    <row r="22" spans="1:11" ht="36.75" customHeight="1" x14ac:dyDescent="0.25">
      <c r="A22" s="39"/>
      <c r="B22" s="45">
        <v>66</v>
      </c>
      <c r="C22" s="142"/>
      <c r="D22" s="35" t="s">
        <v>50</v>
      </c>
      <c r="E22" s="36">
        <f>SUM(E23:E24)</f>
        <v>21435.86</v>
      </c>
      <c r="F22" s="36">
        <v>33362.629999999997</v>
      </c>
      <c r="G22" s="36">
        <f>SUM(G23:G24)</f>
        <v>45980</v>
      </c>
      <c r="H22" s="36">
        <v>50590</v>
      </c>
      <c r="I22" s="36">
        <v>30142.74</v>
      </c>
      <c r="J22" s="36">
        <f>I22/F22*100</f>
        <v>90.348812428756375</v>
      </c>
      <c r="K22" s="36">
        <f t="shared" ref="K22:K29" si="0">I22/H22*100</f>
        <v>59.582407590432894</v>
      </c>
    </row>
    <row r="23" spans="1:11" x14ac:dyDescent="0.25">
      <c r="A23" s="39"/>
      <c r="B23" s="39"/>
      <c r="C23" s="40" t="s">
        <v>43</v>
      </c>
      <c r="D23" s="43" t="s">
        <v>44</v>
      </c>
      <c r="E23" s="44">
        <v>21435.86</v>
      </c>
      <c r="F23" s="38">
        <v>32962.629999999997</v>
      </c>
      <c r="G23" s="42">
        <v>35980</v>
      </c>
      <c r="H23" s="38">
        <v>42614</v>
      </c>
      <c r="I23" s="38">
        <v>23082.74</v>
      </c>
      <c r="J23" s="38">
        <f>I23/F23*100</f>
        <v>70.026997238994596</v>
      </c>
      <c r="K23" s="38">
        <f t="shared" si="0"/>
        <v>54.167034307973907</v>
      </c>
    </row>
    <row r="24" spans="1:11" x14ac:dyDescent="0.25">
      <c r="A24" s="39"/>
      <c r="B24" s="39"/>
      <c r="C24" s="40" t="s">
        <v>40</v>
      </c>
      <c r="D24" s="43" t="s">
        <v>41</v>
      </c>
      <c r="E24" s="44">
        <v>0</v>
      </c>
      <c r="F24" s="38">
        <v>400</v>
      </c>
      <c r="G24" s="42">
        <v>10000</v>
      </c>
      <c r="H24" s="38">
        <v>7976</v>
      </c>
      <c r="I24" s="38">
        <v>7060</v>
      </c>
      <c r="J24" s="38">
        <v>0</v>
      </c>
      <c r="K24" s="38">
        <f t="shared" si="0"/>
        <v>88.515546639919762</v>
      </c>
    </row>
    <row r="25" spans="1:11" ht="51" x14ac:dyDescent="0.25">
      <c r="A25" s="39"/>
      <c r="B25" s="45">
        <v>67</v>
      </c>
      <c r="C25" s="142"/>
      <c r="D25" s="35" t="s">
        <v>51</v>
      </c>
      <c r="E25" s="36">
        <f>SUM(E26:E29)</f>
        <v>747569.16999999993</v>
      </c>
      <c r="F25" s="36">
        <v>333037.86</v>
      </c>
      <c r="G25" s="36">
        <f>SUM(G26:G29)</f>
        <v>1079390.8599999999</v>
      </c>
      <c r="H25" s="36">
        <v>1757192</v>
      </c>
      <c r="I25" s="36">
        <v>150826.42000000001</v>
      </c>
      <c r="J25" s="36">
        <f>I25/F25*100</f>
        <v>45.288070251232107</v>
      </c>
      <c r="K25" s="36">
        <f t="shared" si="0"/>
        <v>8.5833773429426046</v>
      </c>
    </row>
    <row r="26" spans="1:11" ht="25.5" x14ac:dyDescent="0.25">
      <c r="A26" s="39"/>
      <c r="B26" s="39"/>
      <c r="C26" s="40" t="s">
        <v>52</v>
      </c>
      <c r="D26" s="43" t="s">
        <v>53</v>
      </c>
      <c r="E26" s="44">
        <v>59725.87</v>
      </c>
      <c r="F26" s="38">
        <v>296</v>
      </c>
      <c r="G26" s="42">
        <v>65000</v>
      </c>
      <c r="H26" s="38">
        <v>600</v>
      </c>
      <c r="I26" s="38">
        <v>0</v>
      </c>
      <c r="J26" s="38">
        <f>I26/F26*100</f>
        <v>0</v>
      </c>
      <c r="K26" s="38">
        <f t="shared" si="0"/>
        <v>0</v>
      </c>
    </row>
    <row r="27" spans="1:11" ht="25.5" x14ac:dyDescent="0.25">
      <c r="A27" s="39"/>
      <c r="B27" s="39"/>
      <c r="C27" s="40" t="s">
        <v>54</v>
      </c>
      <c r="D27" s="43" t="s">
        <v>55</v>
      </c>
      <c r="E27" s="44">
        <v>357251.98</v>
      </c>
      <c r="F27" s="38">
        <v>88359.81</v>
      </c>
      <c r="G27" s="42">
        <v>574577.82999999996</v>
      </c>
      <c r="H27" s="38">
        <v>85080</v>
      </c>
      <c r="I27" s="38">
        <v>55483.64</v>
      </c>
      <c r="J27" s="38">
        <f>I27/F27*100</f>
        <v>62.792846657320787</v>
      </c>
      <c r="K27" s="38">
        <f t="shared" si="0"/>
        <v>65.213493182886694</v>
      </c>
    </row>
    <row r="28" spans="1:11" x14ac:dyDescent="0.25">
      <c r="A28" s="39"/>
      <c r="B28" s="39"/>
      <c r="C28" s="40" t="s">
        <v>56</v>
      </c>
      <c r="D28" s="43" t="s">
        <v>57</v>
      </c>
      <c r="E28" s="44">
        <v>51713.69</v>
      </c>
      <c r="F28" s="38">
        <v>171275.39</v>
      </c>
      <c r="G28" s="42">
        <v>78721.95</v>
      </c>
      <c r="H28" s="38">
        <v>1599993</v>
      </c>
      <c r="I28" s="38">
        <v>31523.79</v>
      </c>
      <c r="J28" s="38">
        <f>I28/F28*100</f>
        <v>18.405323730396994</v>
      </c>
      <c r="K28" s="38">
        <f t="shared" si="0"/>
        <v>1.97024549482404</v>
      </c>
    </row>
    <row r="29" spans="1:11" x14ac:dyDescent="0.25">
      <c r="A29" s="39"/>
      <c r="B29" s="39"/>
      <c r="C29" s="40" t="s">
        <v>58</v>
      </c>
      <c r="D29" s="43" t="s">
        <v>59</v>
      </c>
      <c r="E29" s="44">
        <v>278877.63</v>
      </c>
      <c r="F29" s="38">
        <v>73106.66</v>
      </c>
      <c r="G29" s="38">
        <v>361091.08</v>
      </c>
      <c r="H29" s="38">
        <v>71519</v>
      </c>
      <c r="I29" s="38">
        <v>63818.99</v>
      </c>
      <c r="J29" s="38">
        <f>I29/F29*100</f>
        <v>87.295726545296958</v>
      </c>
      <c r="K29" s="38">
        <f t="shared" si="0"/>
        <v>89.233616241837836</v>
      </c>
    </row>
    <row r="30" spans="1:11" x14ac:dyDescent="0.25">
      <c r="A30" s="45">
        <v>9</v>
      </c>
      <c r="B30" s="45"/>
      <c r="C30" s="45"/>
      <c r="D30" s="46" t="s">
        <v>60</v>
      </c>
      <c r="E30" s="36" t="e">
        <f>#REF!</f>
        <v>#REF!</v>
      </c>
      <c r="F30" s="36">
        <v>0</v>
      </c>
      <c r="G30" s="36" t="e">
        <f>#REF!</f>
        <v>#REF!</v>
      </c>
      <c r="H30" s="36">
        <v>0</v>
      </c>
      <c r="I30" s="36">
        <v>0</v>
      </c>
      <c r="J30" s="36">
        <v>0</v>
      </c>
      <c r="K30" s="36">
        <v>0</v>
      </c>
    </row>
    <row r="32" spans="1:11" ht="15.75" x14ac:dyDescent="0.25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</row>
    <row r="33" spans="1:11" ht="18" x14ac:dyDescent="0.25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</row>
    <row r="34" spans="1:11" ht="41.25" customHeight="1" x14ac:dyDescent="0.25">
      <c r="A34" s="1" t="s">
        <v>28</v>
      </c>
      <c r="B34" s="30" t="s">
        <v>29</v>
      </c>
      <c r="C34" s="30" t="s">
        <v>30</v>
      </c>
      <c r="D34" s="30" t="s">
        <v>62</v>
      </c>
      <c r="E34" s="131" t="s">
        <v>3</v>
      </c>
      <c r="F34" s="1" t="s">
        <v>3</v>
      </c>
      <c r="G34" s="1"/>
      <c r="H34" s="1" t="s">
        <v>4</v>
      </c>
      <c r="I34" s="1" t="s">
        <v>280</v>
      </c>
      <c r="J34" s="1" t="s">
        <v>5</v>
      </c>
      <c r="K34" s="1" t="s">
        <v>5</v>
      </c>
    </row>
    <row r="35" spans="1:11" x14ac:dyDescent="0.25">
      <c r="A35" s="31"/>
      <c r="B35" s="32"/>
      <c r="C35" s="32">
        <v>3</v>
      </c>
      <c r="D35" s="33">
        <v>1</v>
      </c>
      <c r="E35" s="34" t="s">
        <v>33</v>
      </c>
      <c r="F35" s="33">
        <v>2</v>
      </c>
      <c r="G35" s="33" t="s">
        <v>33</v>
      </c>
      <c r="H35" s="33">
        <v>3</v>
      </c>
      <c r="I35" s="33">
        <v>5</v>
      </c>
      <c r="J35" s="33" t="s">
        <v>272</v>
      </c>
      <c r="K35" s="33" t="s">
        <v>273</v>
      </c>
    </row>
    <row r="36" spans="1:11" ht="15.75" customHeight="1" x14ac:dyDescent="0.25">
      <c r="A36" s="35">
        <v>3</v>
      </c>
      <c r="B36" s="35"/>
      <c r="C36" s="35"/>
      <c r="D36" s="35" t="s">
        <v>63</v>
      </c>
      <c r="E36" s="36">
        <f>E37+E43+E52+E56</f>
        <v>7816903.8500000015</v>
      </c>
      <c r="F36" s="36">
        <v>1040352.29</v>
      </c>
      <c r="G36" s="36">
        <f>G37+G43+G52+G56+G61</f>
        <v>18232370.859999999</v>
      </c>
      <c r="H36" s="36">
        <v>3791801.64</v>
      </c>
      <c r="I36" s="36">
        <v>1615036.51</v>
      </c>
      <c r="J36" s="36">
        <f t="shared" ref="J36:J41" si="1">I36/F36*100</f>
        <v>155.23938626597342</v>
      </c>
      <c r="K36" s="36">
        <f t="shared" ref="K36:K41" si="2">I36/H36*100</f>
        <v>42.592853301260767</v>
      </c>
    </row>
    <row r="37" spans="1:11" ht="15.75" customHeight="1" x14ac:dyDescent="0.25">
      <c r="A37" s="35"/>
      <c r="B37" s="35">
        <v>31</v>
      </c>
      <c r="C37" s="35">
        <v>31</v>
      </c>
      <c r="D37" s="35" t="s">
        <v>64</v>
      </c>
      <c r="E37" s="36">
        <f>SUM(E38:E41)</f>
        <v>6599764.3800000008</v>
      </c>
      <c r="F37" s="36">
        <v>1659613.06</v>
      </c>
      <c r="G37" s="36">
        <f>SUM(G38:G41)</f>
        <v>15662405</v>
      </c>
      <c r="H37" s="36">
        <v>1774351</v>
      </c>
      <c r="I37" s="36">
        <v>1344603.49</v>
      </c>
      <c r="J37" s="36">
        <f t="shared" si="1"/>
        <v>81.019095499284632</v>
      </c>
      <c r="K37" s="36">
        <f t="shared" si="2"/>
        <v>75.780017031579433</v>
      </c>
    </row>
    <row r="38" spans="1:11" x14ac:dyDescent="0.25">
      <c r="A38" s="39"/>
      <c r="B38" s="39"/>
      <c r="C38" s="40" t="s">
        <v>56</v>
      </c>
      <c r="D38" s="40" t="s">
        <v>57</v>
      </c>
      <c r="E38" s="41">
        <v>44969.14</v>
      </c>
      <c r="F38" s="38">
        <v>6899.09</v>
      </c>
      <c r="G38" s="42">
        <v>59043.75</v>
      </c>
      <c r="H38" s="38">
        <v>18000</v>
      </c>
      <c r="I38" s="38">
        <v>16592.939999999999</v>
      </c>
      <c r="J38" s="38">
        <f t="shared" si="1"/>
        <v>240.50911062183559</v>
      </c>
      <c r="K38" s="38">
        <f t="shared" si="2"/>
        <v>92.182999999999993</v>
      </c>
    </row>
    <row r="39" spans="1:11" x14ac:dyDescent="0.25">
      <c r="A39" s="39"/>
      <c r="B39" s="39"/>
      <c r="C39" s="40" t="s">
        <v>46</v>
      </c>
      <c r="D39" s="40" t="s">
        <v>47</v>
      </c>
      <c r="E39" s="41">
        <v>63270.73</v>
      </c>
      <c r="F39" s="38">
        <v>4321.6000000000004</v>
      </c>
      <c r="G39" s="42">
        <v>113010</v>
      </c>
      <c r="H39" s="38">
        <v>5744</v>
      </c>
      <c r="I39" s="38">
        <v>6071.78</v>
      </c>
      <c r="J39" s="38">
        <f t="shared" si="1"/>
        <v>140.49842650870045</v>
      </c>
      <c r="K39" s="38">
        <f t="shared" si="2"/>
        <v>105.70647632311977</v>
      </c>
    </row>
    <row r="40" spans="1:11" x14ac:dyDescent="0.25">
      <c r="A40" s="39"/>
      <c r="B40" s="39"/>
      <c r="C40" s="40" t="s">
        <v>58</v>
      </c>
      <c r="D40" s="40" t="s">
        <v>59</v>
      </c>
      <c r="E40" s="41">
        <v>254825.15</v>
      </c>
      <c r="F40" s="38">
        <v>39094.85</v>
      </c>
      <c r="G40" s="42">
        <v>334581.25</v>
      </c>
      <c r="H40" s="38">
        <v>36000</v>
      </c>
      <c r="I40" s="38">
        <v>47226.05</v>
      </c>
      <c r="J40" s="38">
        <f t="shared" si="1"/>
        <v>120.79864739217572</v>
      </c>
      <c r="K40" s="38">
        <f t="shared" si="2"/>
        <v>131.18347222222221</v>
      </c>
    </row>
    <row r="41" spans="1:11" x14ac:dyDescent="0.25">
      <c r="A41" s="39"/>
      <c r="B41" s="39"/>
      <c r="C41" s="40" t="s">
        <v>38</v>
      </c>
      <c r="D41" s="40" t="s">
        <v>39</v>
      </c>
      <c r="E41" s="41">
        <v>6236699.3600000003</v>
      </c>
      <c r="F41" s="38">
        <v>1606654.11</v>
      </c>
      <c r="G41" s="42">
        <v>15155770</v>
      </c>
      <c r="H41" s="38">
        <v>1240094</v>
      </c>
      <c r="I41" s="38">
        <v>1273824.72</v>
      </c>
      <c r="J41" s="38">
        <f t="shared" si="1"/>
        <v>79.28431590045227</v>
      </c>
      <c r="K41" s="38">
        <f t="shared" si="2"/>
        <v>102.72001316029269</v>
      </c>
    </row>
    <row r="42" spans="1:11" x14ac:dyDescent="0.25">
      <c r="A42" s="39"/>
      <c r="B42" s="39"/>
      <c r="C42" s="40" t="s">
        <v>43</v>
      </c>
      <c r="D42" s="40" t="s">
        <v>44</v>
      </c>
      <c r="E42" s="41"/>
      <c r="F42" s="38">
        <v>2643.41</v>
      </c>
      <c r="G42" s="38"/>
      <c r="H42" s="38">
        <v>4513</v>
      </c>
      <c r="I42" s="38">
        <v>888</v>
      </c>
      <c r="J42" s="38">
        <v>0</v>
      </c>
      <c r="K42" s="38">
        <v>0</v>
      </c>
    </row>
    <row r="43" spans="1:11" x14ac:dyDescent="0.25">
      <c r="A43" s="39"/>
      <c r="B43" s="45">
        <v>32</v>
      </c>
      <c r="C43" s="142">
        <v>32</v>
      </c>
      <c r="D43" s="45" t="s">
        <v>65</v>
      </c>
      <c r="E43" s="36">
        <f>SUM(E44:E51)</f>
        <v>1206095.1499999999</v>
      </c>
      <c r="F43" s="36">
        <v>478442.75</v>
      </c>
      <c r="G43" s="36">
        <f>SUM(G44:G51)</f>
        <v>2155965.86</v>
      </c>
      <c r="H43" s="36">
        <v>461678</v>
      </c>
      <c r="I43" s="36">
        <v>253662.06</v>
      </c>
      <c r="J43" s="36">
        <f>I43/F43*100</f>
        <v>53.018268120898483</v>
      </c>
      <c r="K43" s="36">
        <f>I43/H43*100</f>
        <v>54.943501747971538</v>
      </c>
    </row>
    <row r="44" spans="1:11" x14ac:dyDescent="0.25">
      <c r="A44" s="39"/>
      <c r="B44" s="39"/>
      <c r="C44" s="40" t="s">
        <v>56</v>
      </c>
      <c r="D44" s="40" t="s">
        <v>57</v>
      </c>
      <c r="E44" s="41">
        <v>6028.94</v>
      </c>
      <c r="F44" s="38">
        <v>20698.810000000001</v>
      </c>
      <c r="G44" s="42">
        <v>19678.2</v>
      </c>
      <c r="H44" s="38">
        <v>125878</v>
      </c>
      <c r="I44" s="38">
        <v>21682.81</v>
      </c>
      <c r="J44" s="38">
        <f>I44/F44*100</f>
        <v>104.75389648003919</v>
      </c>
      <c r="K44" s="38">
        <f>I44/H44*100</f>
        <v>17.225257789288044</v>
      </c>
    </row>
    <row r="45" spans="1:11" x14ac:dyDescent="0.25">
      <c r="A45" s="39"/>
      <c r="B45" s="39"/>
      <c r="C45" s="40" t="s">
        <v>43</v>
      </c>
      <c r="D45" s="40" t="s">
        <v>44</v>
      </c>
      <c r="E45" s="41">
        <v>1050.6199999999999</v>
      </c>
      <c r="F45" s="38">
        <v>44605.49</v>
      </c>
      <c r="G45" s="42">
        <v>16500</v>
      </c>
      <c r="H45" s="38">
        <v>28401</v>
      </c>
      <c r="I45" s="38">
        <v>6053.37</v>
      </c>
      <c r="J45" s="38">
        <f>I45/F45*100</f>
        <v>13.570907975677434</v>
      </c>
      <c r="K45" s="38">
        <f>I45/H45*100</f>
        <v>21.313932608006763</v>
      </c>
    </row>
    <row r="46" spans="1:11" x14ac:dyDescent="0.25">
      <c r="A46" s="39"/>
      <c r="B46" s="39"/>
      <c r="C46" s="40" t="s">
        <v>54</v>
      </c>
      <c r="D46" s="40" t="s">
        <v>66</v>
      </c>
      <c r="E46" s="41">
        <v>375011.66</v>
      </c>
      <c r="F46" s="38">
        <v>63019.34</v>
      </c>
      <c r="G46" s="42">
        <v>568577.82999999996</v>
      </c>
      <c r="H46" s="38">
        <v>85080</v>
      </c>
      <c r="I46" s="38">
        <v>55483.64</v>
      </c>
      <c r="J46" s="38">
        <f>I46/F46*100</f>
        <v>88.042242270388755</v>
      </c>
      <c r="K46" s="38">
        <f>I46/H46*100</f>
        <v>65.213493182886694</v>
      </c>
    </row>
    <row r="47" spans="1:11" ht="25.5" x14ac:dyDescent="0.25">
      <c r="A47" s="39"/>
      <c r="B47" s="39"/>
      <c r="C47" s="40" t="s">
        <v>61</v>
      </c>
      <c r="D47" s="43" t="s">
        <v>67</v>
      </c>
      <c r="E47" s="44">
        <v>0</v>
      </c>
      <c r="F47" s="38">
        <f t="shared" ref="F47" si="3">E47/7.5345</f>
        <v>0</v>
      </c>
      <c r="G47" s="42">
        <v>15000</v>
      </c>
      <c r="H47" s="38">
        <v>0</v>
      </c>
      <c r="I47" s="38">
        <v>0</v>
      </c>
      <c r="J47" s="38">
        <v>0</v>
      </c>
      <c r="K47" s="38">
        <v>0</v>
      </c>
    </row>
    <row r="48" spans="1:11" x14ac:dyDescent="0.25">
      <c r="A48" s="39"/>
      <c r="B48" s="39"/>
      <c r="C48" s="40" t="s">
        <v>46</v>
      </c>
      <c r="D48" s="40" t="s">
        <v>47</v>
      </c>
      <c r="E48" s="41">
        <v>397598.46</v>
      </c>
      <c r="F48" s="38">
        <v>47210.75</v>
      </c>
      <c r="G48" s="42">
        <v>734720</v>
      </c>
      <c r="H48" s="38">
        <v>86133</v>
      </c>
      <c r="I48" s="38">
        <v>7396.33</v>
      </c>
      <c r="J48" s="38">
        <f>I48/F48*100</f>
        <v>15.666622538299011</v>
      </c>
      <c r="K48" s="38">
        <f>I48/H48*100</f>
        <v>8.5871036652618624</v>
      </c>
    </row>
    <row r="49" spans="1:11" x14ac:dyDescent="0.25">
      <c r="A49" s="39"/>
      <c r="B49" s="39"/>
      <c r="C49" s="40" t="s">
        <v>38</v>
      </c>
      <c r="D49" s="40" t="s">
        <v>39</v>
      </c>
      <c r="E49" s="41">
        <v>402352.99</v>
      </c>
      <c r="F49" s="38">
        <v>295776.24</v>
      </c>
      <c r="G49" s="42">
        <v>745980</v>
      </c>
      <c r="H49" s="38">
        <v>130917</v>
      </c>
      <c r="I49" s="38">
        <v>165971.85</v>
      </c>
      <c r="J49" s="38">
        <f>I49/F49*100</f>
        <v>56.113990089264774</v>
      </c>
      <c r="K49" s="38">
        <f>I49/H49*100</f>
        <v>126.7763926762758</v>
      </c>
    </row>
    <row r="50" spans="1:11" x14ac:dyDescent="0.25">
      <c r="A50" s="39"/>
      <c r="B50" s="39"/>
      <c r="C50" s="40" t="s">
        <v>58</v>
      </c>
      <c r="D50" s="40" t="s">
        <v>59</v>
      </c>
      <c r="E50" s="41">
        <v>24052.48</v>
      </c>
      <c r="F50" s="38">
        <v>3598.95</v>
      </c>
      <c r="G50" s="42">
        <v>26509.83</v>
      </c>
      <c r="H50" s="38">
        <v>0</v>
      </c>
      <c r="I50" s="38">
        <v>2256.16</v>
      </c>
      <c r="J50" s="38">
        <f>I50/F50*100</f>
        <v>62.689395518137239</v>
      </c>
      <c r="K50" s="38" t="e">
        <f>I50/H50*100</f>
        <v>#DIV/0!</v>
      </c>
    </row>
    <row r="51" spans="1:11" x14ac:dyDescent="0.25">
      <c r="A51" s="39"/>
      <c r="B51" s="39"/>
      <c r="C51" s="40" t="s">
        <v>40</v>
      </c>
      <c r="D51" s="40" t="s">
        <v>41</v>
      </c>
      <c r="E51" s="41">
        <v>0</v>
      </c>
      <c r="F51" s="38">
        <v>3533.17</v>
      </c>
      <c r="G51" s="42">
        <v>29000</v>
      </c>
      <c r="H51" s="38">
        <v>5269</v>
      </c>
      <c r="I51" s="38">
        <v>4183.5200000000004</v>
      </c>
      <c r="J51" s="38">
        <v>0</v>
      </c>
      <c r="K51" s="38">
        <f>I51/H51*100</f>
        <v>79.398747390396679</v>
      </c>
    </row>
    <row r="52" spans="1:11" x14ac:dyDescent="0.25">
      <c r="A52" s="39"/>
      <c r="B52" s="45">
        <v>34</v>
      </c>
      <c r="C52" s="142">
        <v>34</v>
      </c>
      <c r="D52" s="142" t="s">
        <v>68</v>
      </c>
      <c r="E52" s="143">
        <f>SUM(E53:E54)</f>
        <v>6224.87</v>
      </c>
      <c r="F52" s="143">
        <v>397.6</v>
      </c>
      <c r="G52" s="143">
        <f>SUM(G53:G54)</f>
        <v>10000</v>
      </c>
      <c r="H52" s="143">
        <v>0</v>
      </c>
      <c r="I52" s="143">
        <v>551.24</v>
      </c>
      <c r="J52" s="36">
        <f>I52/F52*100</f>
        <v>138.64185110663982</v>
      </c>
      <c r="K52" s="36">
        <v>0</v>
      </c>
    </row>
    <row r="53" spans="1:11" x14ac:dyDescent="0.25">
      <c r="A53" s="39"/>
      <c r="B53" s="39"/>
      <c r="C53" s="40" t="s">
        <v>54</v>
      </c>
      <c r="D53" s="40" t="s">
        <v>66</v>
      </c>
      <c r="E53" s="41">
        <v>6224.87</v>
      </c>
      <c r="F53" s="38">
        <v>0</v>
      </c>
      <c r="G53" s="38">
        <v>6000</v>
      </c>
      <c r="H53" s="38">
        <v>0</v>
      </c>
      <c r="I53" s="38">
        <v>261.77</v>
      </c>
      <c r="J53" s="38">
        <v>0</v>
      </c>
      <c r="K53" s="38">
        <v>0</v>
      </c>
    </row>
    <row r="54" spans="1:11" x14ac:dyDescent="0.25">
      <c r="A54" s="39"/>
      <c r="B54" s="39"/>
      <c r="C54" s="247" t="s">
        <v>43</v>
      </c>
      <c r="D54" s="40" t="s">
        <v>44</v>
      </c>
      <c r="E54" s="41">
        <v>0</v>
      </c>
      <c r="F54" s="38">
        <f>E54/7.5345</f>
        <v>0</v>
      </c>
      <c r="G54" s="38">
        <v>4000</v>
      </c>
      <c r="H54" s="38">
        <v>0</v>
      </c>
      <c r="I54" s="38">
        <v>289.47000000000003</v>
      </c>
      <c r="J54" s="38">
        <v>0</v>
      </c>
      <c r="K54" s="38">
        <v>0</v>
      </c>
    </row>
    <row r="55" spans="1:11" x14ac:dyDescent="0.25">
      <c r="A55" s="39"/>
      <c r="B55" s="39"/>
      <c r="C55" s="40" t="s">
        <v>38</v>
      </c>
      <c r="D55" s="40" t="s">
        <v>39</v>
      </c>
      <c r="E55" s="41"/>
      <c r="F55" s="38">
        <v>397.6</v>
      </c>
      <c r="G55" s="38"/>
      <c r="H55" s="38">
        <v>0</v>
      </c>
      <c r="I55" s="38">
        <v>0</v>
      </c>
      <c r="J55" s="38">
        <v>0</v>
      </c>
      <c r="K55" s="38">
        <v>0</v>
      </c>
    </row>
    <row r="56" spans="1:11" ht="51" x14ac:dyDescent="0.25">
      <c r="A56" s="39"/>
      <c r="B56" s="45">
        <v>37</v>
      </c>
      <c r="C56" s="142">
        <v>37</v>
      </c>
      <c r="D56" s="144" t="s">
        <v>69</v>
      </c>
      <c r="E56" s="36">
        <f>SUM(E57:E60)</f>
        <v>4819.45</v>
      </c>
      <c r="F56" s="36">
        <v>56439.44</v>
      </c>
      <c r="G56" s="36">
        <f>SUM(G57:G60)</f>
        <v>404000</v>
      </c>
      <c r="H56" s="36">
        <v>47243</v>
      </c>
      <c r="I56" s="36">
        <f>SUM(I57:I60)</f>
        <v>0</v>
      </c>
      <c r="J56" s="36">
        <f>I56/F56*100</f>
        <v>0</v>
      </c>
      <c r="K56" s="36">
        <f>I56/H56*100</f>
        <v>0</v>
      </c>
    </row>
    <row r="57" spans="1:11" x14ac:dyDescent="0.25">
      <c r="A57" s="39"/>
      <c r="B57" s="39"/>
      <c r="C57" s="40" t="s">
        <v>43</v>
      </c>
      <c r="D57" s="40" t="s">
        <v>44</v>
      </c>
      <c r="E57" s="41">
        <v>4819.45</v>
      </c>
      <c r="F57" s="38">
        <v>0</v>
      </c>
      <c r="G57" s="42">
        <v>2000</v>
      </c>
      <c r="H57" s="38">
        <v>66</v>
      </c>
      <c r="I57" s="38">
        <v>0</v>
      </c>
      <c r="J57" s="38">
        <v>0</v>
      </c>
      <c r="K57" s="38">
        <f>I57/H57*100</f>
        <v>0</v>
      </c>
    </row>
    <row r="58" spans="1:11" x14ac:dyDescent="0.25">
      <c r="A58" s="39"/>
      <c r="B58" s="39"/>
      <c r="C58" s="40" t="s">
        <v>46</v>
      </c>
      <c r="D58" s="40" t="s">
        <v>47</v>
      </c>
      <c r="E58" s="41">
        <v>0</v>
      </c>
      <c r="F58" s="38">
        <v>0</v>
      </c>
      <c r="G58" s="42">
        <v>2000</v>
      </c>
      <c r="H58" s="38">
        <v>0</v>
      </c>
      <c r="I58" s="38">
        <v>0</v>
      </c>
      <c r="J58" s="38">
        <v>0</v>
      </c>
      <c r="K58" s="38">
        <v>0</v>
      </c>
    </row>
    <row r="59" spans="1:11" x14ac:dyDescent="0.25">
      <c r="A59" s="39"/>
      <c r="B59" s="39"/>
      <c r="C59" s="40" t="s">
        <v>52</v>
      </c>
      <c r="D59" s="40" t="s">
        <v>241</v>
      </c>
      <c r="E59" s="41"/>
      <c r="F59" s="38">
        <v>296</v>
      </c>
      <c r="G59" s="42"/>
      <c r="H59" s="38">
        <v>600</v>
      </c>
      <c r="I59" s="38">
        <v>0</v>
      </c>
      <c r="J59" s="38"/>
      <c r="K59" s="38">
        <f>I59/H59*100</f>
        <v>0</v>
      </c>
    </row>
    <row r="60" spans="1:11" x14ac:dyDescent="0.25">
      <c r="A60" s="39"/>
      <c r="B60" s="39"/>
      <c r="C60" s="40" t="s">
        <v>38</v>
      </c>
      <c r="D60" s="43" t="s">
        <v>39</v>
      </c>
      <c r="E60" s="44">
        <v>0</v>
      </c>
      <c r="F60" s="38">
        <v>56143.44</v>
      </c>
      <c r="G60" s="42">
        <v>400000</v>
      </c>
      <c r="H60" s="38">
        <v>39817</v>
      </c>
      <c r="I60" s="38">
        <v>0</v>
      </c>
      <c r="J60" s="38">
        <v>0</v>
      </c>
      <c r="K60" s="38">
        <f>I60/H60*100</f>
        <v>0</v>
      </c>
    </row>
    <row r="61" spans="1:11" x14ac:dyDescent="0.25">
      <c r="A61" s="39"/>
      <c r="B61" s="45">
        <v>38</v>
      </c>
      <c r="C61" s="142">
        <v>38</v>
      </c>
      <c r="D61" s="144" t="s">
        <v>70</v>
      </c>
      <c r="E61" s="44"/>
      <c r="F61" s="36">
        <v>1357.08</v>
      </c>
      <c r="G61" s="38">
        <f>G63</f>
        <v>0</v>
      </c>
      <c r="H61" s="38">
        <v>1356</v>
      </c>
      <c r="I61" s="36">
        <v>0</v>
      </c>
      <c r="J61" s="38">
        <v>0</v>
      </c>
      <c r="K61" s="38">
        <v>0</v>
      </c>
    </row>
    <row r="62" spans="1:11" x14ac:dyDescent="0.25">
      <c r="A62" s="39"/>
      <c r="B62" s="45"/>
      <c r="C62" s="232" t="s">
        <v>239</v>
      </c>
      <c r="D62" s="43" t="s">
        <v>44</v>
      </c>
      <c r="E62" s="44"/>
      <c r="F62" s="38">
        <v>0.81</v>
      </c>
      <c r="G62" s="38"/>
      <c r="H62" s="38">
        <v>0</v>
      </c>
      <c r="I62" s="38">
        <v>0</v>
      </c>
      <c r="J62" s="38"/>
      <c r="K62" s="38"/>
    </row>
    <row r="63" spans="1:11" x14ac:dyDescent="0.25">
      <c r="A63" s="39"/>
      <c r="B63" s="39"/>
      <c r="C63" s="40" t="s">
        <v>38</v>
      </c>
      <c r="D63" s="43" t="s">
        <v>39</v>
      </c>
      <c r="E63" s="44"/>
      <c r="F63" s="38">
        <v>1356.27</v>
      </c>
      <c r="G63" s="38"/>
      <c r="H63" s="38">
        <v>1356</v>
      </c>
      <c r="I63" s="38">
        <v>0</v>
      </c>
      <c r="J63" s="38">
        <v>0</v>
      </c>
      <c r="K63" s="38">
        <v>0</v>
      </c>
    </row>
    <row r="64" spans="1:11" ht="25.5" x14ac:dyDescent="0.25">
      <c r="A64" s="45">
        <v>4</v>
      </c>
      <c r="B64" s="45"/>
      <c r="C64" s="45">
        <v>4</v>
      </c>
      <c r="D64" s="46" t="s">
        <v>71</v>
      </c>
      <c r="E64" s="36">
        <f>E65+E72</f>
        <v>12944.19</v>
      </c>
      <c r="F64" s="36">
        <v>242974.43</v>
      </c>
      <c r="G64" s="36">
        <f>G65+G72</f>
        <v>451500</v>
      </c>
      <c r="H64" s="36">
        <v>1592293</v>
      </c>
      <c r="I64" s="36">
        <v>16219.72</v>
      </c>
      <c r="J64" s="36">
        <f>I64/F64*100</f>
        <v>6.6754843297708328</v>
      </c>
      <c r="K64" s="36">
        <f>I64/H64*100</f>
        <v>1.0186391574917428</v>
      </c>
    </row>
    <row r="65" spans="1:11" ht="38.25" x14ac:dyDescent="0.25">
      <c r="A65" s="37"/>
      <c r="B65" s="35">
        <v>42</v>
      </c>
      <c r="C65" s="35">
        <v>42</v>
      </c>
      <c r="D65" s="46" t="s">
        <v>72</v>
      </c>
      <c r="E65" s="36">
        <f>SUM(E66:E71)</f>
        <v>12944.19</v>
      </c>
      <c r="F65" s="36">
        <v>59963.49</v>
      </c>
      <c r="G65" s="36">
        <f>SUM(G66:G71)</f>
        <v>451500</v>
      </c>
      <c r="H65" s="36">
        <v>1192293</v>
      </c>
      <c r="I65" s="36">
        <v>16219.72</v>
      </c>
      <c r="J65" s="36">
        <f>I65/F65*100</f>
        <v>27.049326181648198</v>
      </c>
      <c r="K65" s="36">
        <f>I65/H65*100</f>
        <v>1.3603803763001208</v>
      </c>
    </row>
    <row r="66" spans="1:11" x14ac:dyDescent="0.25">
      <c r="A66" s="37"/>
      <c r="B66" s="37"/>
      <c r="C66" s="37" t="s">
        <v>56</v>
      </c>
      <c r="D66" s="48" t="s">
        <v>57</v>
      </c>
      <c r="E66" s="44">
        <v>0</v>
      </c>
      <c r="F66" s="38">
        <v>24422.29</v>
      </c>
      <c r="G66" s="42">
        <v>0</v>
      </c>
      <c r="H66" s="38">
        <v>1300000</v>
      </c>
      <c r="I66" s="38">
        <v>10998.26</v>
      </c>
      <c r="J66" s="38">
        <v>0</v>
      </c>
      <c r="K66" s="38">
        <v>0</v>
      </c>
    </row>
    <row r="67" spans="1:11" x14ac:dyDescent="0.25">
      <c r="A67" s="37"/>
      <c r="B67" s="37"/>
      <c r="C67" s="37" t="s">
        <v>43</v>
      </c>
      <c r="D67" s="48" t="s">
        <v>44</v>
      </c>
      <c r="E67" s="44">
        <v>12944.19</v>
      </c>
      <c r="F67" s="38">
        <v>2147.86</v>
      </c>
      <c r="G67" s="42">
        <v>17500</v>
      </c>
      <c r="H67" s="38">
        <v>9633</v>
      </c>
      <c r="I67" s="38">
        <v>243.87</v>
      </c>
      <c r="J67" s="38">
        <f>I67/F67*100</f>
        <v>11.354091979924204</v>
      </c>
      <c r="K67" s="38">
        <f>I67/H67*100</f>
        <v>2.531610090314544</v>
      </c>
    </row>
    <row r="68" spans="1:11" x14ac:dyDescent="0.25">
      <c r="A68" s="37"/>
      <c r="B68" s="37"/>
      <c r="C68" s="37" t="s">
        <v>46</v>
      </c>
      <c r="D68" s="48" t="s">
        <v>47</v>
      </c>
      <c r="E68" s="44">
        <v>0</v>
      </c>
      <c r="F68" s="38">
        <f t="shared" ref="F68:F71" si="4">E68/7.5345</f>
        <v>0</v>
      </c>
      <c r="G68" s="42">
        <v>16000</v>
      </c>
      <c r="H68" s="38">
        <v>0</v>
      </c>
      <c r="I68" s="38">
        <v>0</v>
      </c>
      <c r="J68" s="38">
        <v>0</v>
      </c>
      <c r="K68" s="38">
        <v>0</v>
      </c>
    </row>
    <row r="69" spans="1:11" x14ac:dyDescent="0.25">
      <c r="A69" s="37"/>
      <c r="B69" s="37"/>
      <c r="C69" s="37" t="s">
        <v>38</v>
      </c>
      <c r="D69" s="48" t="s">
        <v>39</v>
      </c>
      <c r="E69" s="44">
        <v>0</v>
      </c>
      <c r="F69" s="38">
        <v>33393.339999999997</v>
      </c>
      <c r="G69" s="42">
        <v>405000</v>
      </c>
      <c r="H69" s="38">
        <v>79952</v>
      </c>
      <c r="I69" s="38">
        <v>4977.59</v>
      </c>
      <c r="J69" s="38">
        <v>0</v>
      </c>
      <c r="K69" s="38">
        <f>I69/H69*100</f>
        <v>6.225722933760256</v>
      </c>
    </row>
    <row r="70" spans="1:11" x14ac:dyDescent="0.25">
      <c r="A70" s="37"/>
      <c r="B70" s="37"/>
      <c r="C70" s="37" t="s">
        <v>40</v>
      </c>
      <c r="D70" s="48" t="s">
        <v>41</v>
      </c>
      <c r="E70" s="44">
        <v>0</v>
      </c>
      <c r="F70" s="38">
        <f t="shared" si="4"/>
        <v>0</v>
      </c>
      <c r="G70" s="42">
        <v>10000</v>
      </c>
      <c r="H70" s="38">
        <v>2708</v>
      </c>
      <c r="I70" s="38">
        <v>0</v>
      </c>
      <c r="J70" s="38">
        <v>0</v>
      </c>
      <c r="K70" s="38">
        <f>I70/H70*100</f>
        <v>0</v>
      </c>
    </row>
    <row r="71" spans="1:11" ht="25.5" x14ac:dyDescent="0.25">
      <c r="A71" s="37"/>
      <c r="B71" s="37"/>
      <c r="C71" s="37" t="s">
        <v>48</v>
      </c>
      <c r="D71" s="43" t="s">
        <v>49</v>
      </c>
      <c r="E71" s="44">
        <v>0</v>
      </c>
      <c r="F71" s="38">
        <f t="shared" si="4"/>
        <v>0</v>
      </c>
      <c r="G71" s="42">
        <v>3000</v>
      </c>
      <c r="H71" s="38">
        <v>0</v>
      </c>
      <c r="I71" s="38">
        <v>0</v>
      </c>
      <c r="J71" s="38">
        <v>0</v>
      </c>
      <c r="K71" s="38">
        <v>0</v>
      </c>
    </row>
    <row r="72" spans="1:11" ht="38.25" x14ac:dyDescent="0.25">
      <c r="A72" s="37"/>
      <c r="B72" s="35">
        <v>45</v>
      </c>
      <c r="C72" s="35">
        <v>45</v>
      </c>
      <c r="D72" s="46" t="s">
        <v>73</v>
      </c>
      <c r="E72" s="36">
        <f>SUM(E73:E75)</f>
        <v>0</v>
      </c>
      <c r="F72" s="36">
        <v>183010.94</v>
      </c>
      <c r="G72" s="36">
        <f>SUM(G73:G75)</f>
        <v>0</v>
      </c>
      <c r="H72" s="36">
        <v>200000</v>
      </c>
      <c r="I72" s="36">
        <v>0</v>
      </c>
      <c r="J72" s="36">
        <v>0</v>
      </c>
      <c r="K72" s="36">
        <v>0</v>
      </c>
    </row>
    <row r="73" spans="1:11" x14ac:dyDescent="0.25">
      <c r="A73" s="37"/>
      <c r="B73" s="37"/>
      <c r="C73" s="37" t="s">
        <v>56</v>
      </c>
      <c r="D73" s="47" t="s">
        <v>57</v>
      </c>
      <c r="E73" s="38">
        <v>0</v>
      </c>
      <c r="F73" s="38">
        <v>183010.94</v>
      </c>
      <c r="G73" s="38">
        <v>0</v>
      </c>
      <c r="H73" s="38">
        <v>200000</v>
      </c>
      <c r="I73" s="38">
        <v>0</v>
      </c>
      <c r="J73" s="38">
        <v>0</v>
      </c>
      <c r="K73" s="38">
        <v>0</v>
      </c>
    </row>
    <row r="74" spans="1:11" x14ac:dyDescent="0.25">
      <c r="A74" s="37"/>
      <c r="B74" s="37"/>
      <c r="C74" s="218" t="s">
        <v>43</v>
      </c>
      <c r="D74" s="47" t="s">
        <v>44</v>
      </c>
      <c r="E74" s="38"/>
      <c r="F74" s="38">
        <v>0</v>
      </c>
      <c r="G74" s="38"/>
      <c r="H74" s="38">
        <v>0</v>
      </c>
      <c r="I74" s="38">
        <v>0</v>
      </c>
      <c r="J74" s="38">
        <v>0</v>
      </c>
      <c r="K74" s="38">
        <v>0</v>
      </c>
    </row>
    <row r="75" spans="1:11" x14ac:dyDescent="0.25">
      <c r="A75" s="37"/>
      <c r="B75" s="37"/>
      <c r="C75" s="40" t="s">
        <v>54</v>
      </c>
      <c r="D75" s="40" t="s">
        <v>66</v>
      </c>
      <c r="E75" s="41">
        <v>0</v>
      </c>
      <c r="F75" s="38">
        <v>0</v>
      </c>
      <c r="G75" s="42">
        <v>0</v>
      </c>
      <c r="H75" s="38">
        <v>0</v>
      </c>
      <c r="I75" s="38">
        <v>0</v>
      </c>
      <c r="J75" s="38">
        <v>0</v>
      </c>
      <c r="K75" s="38">
        <v>0</v>
      </c>
    </row>
  </sheetData>
  <mergeCells count="5">
    <mergeCell ref="A32:K32"/>
    <mergeCell ref="A1:L1"/>
    <mergeCell ref="A3:K3"/>
    <mergeCell ref="A5:K5"/>
    <mergeCell ref="A7:K7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zoomScaleNormal="100" workbookViewId="0">
      <selection activeCell="U19" sqref="U19"/>
    </sheetView>
  </sheetViews>
  <sheetFormatPr defaultColWidth="8.5703125" defaultRowHeight="15" x14ac:dyDescent="0.25"/>
  <cols>
    <col min="1" max="1" width="37.7109375" customWidth="1"/>
    <col min="2" max="2" width="15.7109375" hidden="1" customWidth="1"/>
    <col min="3" max="3" width="15.7109375" customWidth="1"/>
    <col min="4" max="5" width="15.7109375" hidden="1" customWidth="1"/>
    <col min="6" max="7" width="15.7109375" customWidth="1"/>
    <col min="8" max="9" width="15.7109375" hidden="1" customWidth="1"/>
  </cols>
  <sheetData>
    <row r="1" spans="1:15" ht="50.25" customHeight="1" x14ac:dyDescent="0.25">
      <c r="A1" s="238" t="s">
        <v>274</v>
      </c>
      <c r="B1" s="238"/>
      <c r="C1" s="238"/>
      <c r="D1" s="238"/>
      <c r="E1" s="238"/>
      <c r="F1" s="238"/>
      <c r="G1" s="238"/>
      <c r="H1" s="238"/>
      <c r="I1" s="238"/>
      <c r="J1" s="29"/>
      <c r="K1" s="29"/>
      <c r="L1" s="29"/>
      <c r="M1" s="29"/>
      <c r="N1" s="29"/>
      <c r="O1" s="29"/>
    </row>
    <row r="2" spans="1:15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15" ht="15.75" customHeight="1" x14ac:dyDescent="0.25">
      <c r="A3" s="238" t="s">
        <v>0</v>
      </c>
      <c r="B3" s="238"/>
      <c r="C3" s="238"/>
      <c r="D3" s="238"/>
      <c r="E3" s="238"/>
      <c r="F3" s="238"/>
      <c r="G3" s="238"/>
      <c r="H3" s="238"/>
      <c r="I3" s="238"/>
    </row>
    <row r="4" spans="1:15" ht="18" x14ac:dyDescent="0.25">
      <c r="A4" s="3"/>
      <c r="B4" s="3"/>
      <c r="C4" s="3"/>
      <c r="D4" s="3"/>
      <c r="E4" s="3"/>
      <c r="F4" s="3"/>
      <c r="G4" s="3"/>
      <c r="H4" s="3"/>
      <c r="I4" s="4"/>
    </row>
    <row r="5" spans="1:15" ht="18" customHeight="1" x14ac:dyDescent="0.25">
      <c r="A5" s="238" t="s">
        <v>27</v>
      </c>
      <c r="B5" s="238"/>
      <c r="C5" s="238"/>
      <c r="D5" s="238"/>
      <c r="E5" s="238"/>
      <c r="F5" s="238"/>
      <c r="G5" s="238"/>
      <c r="H5" s="238"/>
      <c r="I5" s="238"/>
    </row>
    <row r="6" spans="1:15" ht="18" x14ac:dyDescent="0.25">
      <c r="A6" s="3"/>
      <c r="B6" s="3"/>
      <c r="C6" s="3"/>
      <c r="D6" s="3"/>
      <c r="E6" s="3"/>
      <c r="F6" s="3"/>
      <c r="G6" s="3"/>
      <c r="H6" s="3"/>
      <c r="I6" s="4"/>
    </row>
    <row r="7" spans="1:15" ht="15.75" customHeight="1" x14ac:dyDescent="0.25">
      <c r="A7" s="238" t="s">
        <v>74</v>
      </c>
      <c r="B7" s="238"/>
      <c r="C7" s="238"/>
      <c r="D7" s="238"/>
      <c r="E7" s="238"/>
      <c r="F7" s="238"/>
      <c r="G7" s="238"/>
      <c r="H7" s="238"/>
      <c r="I7" s="238"/>
    </row>
    <row r="8" spans="1:15" ht="18" x14ac:dyDescent="0.25">
      <c r="A8" s="3"/>
      <c r="B8" s="3"/>
      <c r="C8" s="3"/>
      <c r="D8" s="3"/>
      <c r="E8" s="3"/>
      <c r="F8" s="3"/>
      <c r="G8" s="3"/>
      <c r="H8" s="3"/>
      <c r="I8" s="4"/>
    </row>
    <row r="9" spans="1:15" ht="43.5" customHeight="1" x14ac:dyDescent="0.25">
      <c r="A9" s="1" t="s">
        <v>75</v>
      </c>
      <c r="B9" s="30" t="s">
        <v>76</v>
      </c>
      <c r="C9" s="131" t="s">
        <v>3</v>
      </c>
      <c r="D9" s="131"/>
      <c r="E9" s="1" t="s">
        <v>77</v>
      </c>
      <c r="F9" s="1" t="s">
        <v>4</v>
      </c>
      <c r="G9" s="1" t="s">
        <v>280</v>
      </c>
      <c r="H9" s="1" t="s">
        <v>5</v>
      </c>
      <c r="I9" s="1" t="s">
        <v>5</v>
      </c>
    </row>
    <row r="10" spans="1:15" hidden="1" x14ac:dyDescent="0.25">
      <c r="A10" s="34">
        <v>1</v>
      </c>
      <c r="B10" s="33" t="s">
        <v>33</v>
      </c>
      <c r="C10" s="33">
        <v>2</v>
      </c>
      <c r="D10" s="33" t="s">
        <v>33</v>
      </c>
      <c r="E10" s="33" t="s">
        <v>33</v>
      </c>
      <c r="F10" s="33">
        <v>3</v>
      </c>
      <c r="G10" s="33">
        <v>4</v>
      </c>
      <c r="H10" s="33" t="s">
        <v>34</v>
      </c>
      <c r="I10" s="33" t="s">
        <v>35</v>
      </c>
    </row>
    <row r="11" spans="1:15" ht="15.75" hidden="1" customHeight="1" x14ac:dyDescent="0.25">
      <c r="A11" s="35" t="s">
        <v>78</v>
      </c>
      <c r="B11" s="36">
        <f t="shared" ref="B11:G11" si="0">B12</f>
        <v>15942137.25</v>
      </c>
      <c r="C11" s="36">
        <f t="shared" si="0"/>
        <v>2866205.44</v>
      </c>
      <c r="D11" s="36">
        <f t="shared" si="0"/>
        <v>19428606.460000001</v>
      </c>
      <c r="E11" s="36">
        <f t="shared" si="0"/>
        <v>18748870.859999999</v>
      </c>
      <c r="F11" s="36">
        <f t="shared" si="0"/>
        <v>3323574.75</v>
      </c>
      <c r="G11" s="36">
        <f t="shared" si="0"/>
        <v>1631256.23</v>
      </c>
      <c r="H11" s="36">
        <f t="shared" ref="H11:H16" si="1">G11/C11*100</f>
        <v>56.913444069103434</v>
      </c>
      <c r="I11" s="36">
        <f t="shared" ref="I11:I16" si="2">G11/F11*100</f>
        <v>49.081376310251486</v>
      </c>
    </row>
    <row r="12" spans="1:15" ht="15.75" hidden="1" customHeight="1" x14ac:dyDescent="0.25">
      <c r="A12" s="35" t="s">
        <v>79</v>
      </c>
      <c r="B12" s="36">
        <f t="shared" ref="B12:G12" si="3">SUM(B13:B16)</f>
        <v>15942137.25</v>
      </c>
      <c r="C12" s="36">
        <f t="shared" si="3"/>
        <v>2866205.44</v>
      </c>
      <c r="D12" s="36">
        <f t="shared" si="3"/>
        <v>19428606.460000001</v>
      </c>
      <c r="E12" s="36">
        <f t="shared" si="3"/>
        <v>18748870.859999999</v>
      </c>
      <c r="F12" s="36">
        <f t="shared" si="3"/>
        <v>3323574.75</v>
      </c>
      <c r="G12" s="36">
        <f t="shared" si="3"/>
        <v>1631256.23</v>
      </c>
      <c r="H12" s="36">
        <f t="shared" si="1"/>
        <v>56.913444069103434</v>
      </c>
      <c r="I12" s="36">
        <f t="shared" si="2"/>
        <v>49.081376310251486</v>
      </c>
    </row>
    <row r="13" spans="1:15" x14ac:dyDescent="0.25">
      <c r="A13" s="43" t="s">
        <v>80</v>
      </c>
      <c r="B13" s="38">
        <v>15369370.880000001</v>
      </c>
      <c r="C13" s="38">
        <v>2729746.37</v>
      </c>
      <c r="D13" s="38">
        <v>17586306.460000001</v>
      </c>
      <c r="E13" s="42">
        <v>17048327.829999998</v>
      </c>
      <c r="F13" s="38">
        <v>3255427.11</v>
      </c>
      <c r="G13" s="38">
        <v>1553829.94</v>
      </c>
      <c r="H13" s="38">
        <f t="shared" si="1"/>
        <v>56.922135956535769</v>
      </c>
      <c r="I13" s="38">
        <f t="shared" si="2"/>
        <v>47.730447879694651</v>
      </c>
    </row>
    <row r="14" spans="1:15" x14ac:dyDescent="0.25">
      <c r="A14" s="43" t="s">
        <v>81</v>
      </c>
      <c r="B14" s="38">
        <v>572766.37</v>
      </c>
      <c r="C14" s="38">
        <v>136459.07</v>
      </c>
      <c r="D14" s="38">
        <v>135000</v>
      </c>
      <c r="E14" s="42">
        <v>110000</v>
      </c>
      <c r="F14" s="38">
        <v>68147.64</v>
      </c>
      <c r="G14" s="38">
        <v>77426.289999999994</v>
      </c>
      <c r="H14" s="38">
        <f t="shared" si="1"/>
        <v>56.739570334166856</v>
      </c>
      <c r="I14" s="38">
        <f t="shared" si="2"/>
        <v>113.61551185044705</v>
      </c>
    </row>
    <row r="15" spans="1:15" x14ac:dyDescent="0.25">
      <c r="A15" s="43" t="s">
        <v>82</v>
      </c>
      <c r="B15" s="38">
        <v>0</v>
      </c>
      <c r="C15" s="38"/>
      <c r="D15" s="38">
        <v>4500</v>
      </c>
      <c r="E15" s="42">
        <v>9000</v>
      </c>
      <c r="F15" s="38"/>
      <c r="G15" s="38"/>
      <c r="H15" s="38" t="e">
        <f t="shared" si="1"/>
        <v>#DIV/0!</v>
      </c>
      <c r="I15" s="38" t="e">
        <f t="shared" si="2"/>
        <v>#DIV/0!</v>
      </c>
    </row>
    <row r="16" spans="1:15" ht="25.5" x14ac:dyDescent="0.25">
      <c r="A16" s="43" t="s">
        <v>83</v>
      </c>
      <c r="B16" s="38">
        <v>0</v>
      </c>
      <c r="C16" s="38"/>
      <c r="D16" s="38">
        <v>1702800</v>
      </c>
      <c r="E16" s="42">
        <v>1581543.03</v>
      </c>
      <c r="F16" s="38"/>
      <c r="G16" s="38"/>
      <c r="H16" s="38" t="e">
        <f t="shared" si="1"/>
        <v>#DIV/0!</v>
      </c>
      <c r="I16" s="38" t="e">
        <f t="shared" si="2"/>
        <v>#DIV/0!</v>
      </c>
    </row>
  </sheetData>
  <mergeCells count="4">
    <mergeCell ref="A1:I1"/>
    <mergeCell ref="A3:I3"/>
    <mergeCell ref="A5:I5"/>
    <mergeCell ref="A7:I7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Normal="100" workbookViewId="0">
      <selection sqref="A1:I1"/>
    </sheetView>
  </sheetViews>
  <sheetFormatPr defaultColWidth="8.5703125" defaultRowHeight="15" x14ac:dyDescent="0.25"/>
  <cols>
    <col min="1" max="1" width="7.42578125" customWidth="1"/>
    <col min="2" max="2" width="8.42578125" customWidth="1"/>
    <col min="3" max="3" width="5.42578125" customWidth="1"/>
    <col min="4" max="9" width="25.28515625" customWidth="1"/>
  </cols>
  <sheetData>
    <row r="1" spans="1:15" ht="42" customHeight="1" x14ac:dyDescent="0.25">
      <c r="A1" s="238" t="s">
        <v>274</v>
      </c>
      <c r="B1" s="238"/>
      <c r="C1" s="238"/>
      <c r="D1" s="238"/>
      <c r="E1" s="238"/>
      <c r="F1" s="238"/>
      <c r="G1" s="238"/>
      <c r="H1" s="238"/>
      <c r="I1" s="238"/>
      <c r="J1" s="29"/>
      <c r="K1" s="29"/>
      <c r="L1" s="29"/>
      <c r="M1" s="29"/>
      <c r="N1" s="29"/>
      <c r="O1" s="29"/>
    </row>
    <row r="2" spans="1:15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15" ht="15.75" customHeight="1" x14ac:dyDescent="0.25">
      <c r="A3" s="238" t="s">
        <v>0</v>
      </c>
      <c r="B3" s="238"/>
      <c r="C3" s="238"/>
      <c r="D3" s="238"/>
      <c r="E3" s="238"/>
      <c r="F3" s="238"/>
      <c r="G3" s="238"/>
      <c r="H3" s="238"/>
      <c r="I3" s="238"/>
    </row>
    <row r="4" spans="1:15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15" ht="18" customHeight="1" x14ac:dyDescent="0.25">
      <c r="A5" s="238" t="s">
        <v>84</v>
      </c>
      <c r="B5" s="238"/>
      <c r="C5" s="238"/>
      <c r="D5" s="238"/>
      <c r="E5" s="238"/>
      <c r="F5" s="238"/>
      <c r="G5" s="238"/>
      <c r="H5" s="238"/>
      <c r="I5" s="238"/>
    </row>
    <row r="6" spans="1:15" ht="18" x14ac:dyDescent="0.25">
      <c r="A6" s="3"/>
      <c r="B6" s="3"/>
      <c r="C6" s="3"/>
      <c r="D6" s="3"/>
      <c r="E6" s="3"/>
      <c r="F6" s="3"/>
      <c r="G6" s="3"/>
      <c r="H6" s="4"/>
      <c r="I6" s="4"/>
    </row>
    <row r="7" spans="1:15" ht="25.5" x14ac:dyDescent="0.25">
      <c r="A7" s="1" t="s">
        <v>28</v>
      </c>
      <c r="B7" s="30" t="s">
        <v>29</v>
      </c>
      <c r="C7" s="30" t="s">
        <v>30</v>
      </c>
      <c r="D7" s="30" t="s">
        <v>85</v>
      </c>
      <c r="E7" s="30" t="s">
        <v>76</v>
      </c>
      <c r="F7" s="1" t="s">
        <v>86</v>
      </c>
      <c r="G7" s="1" t="s">
        <v>77</v>
      </c>
      <c r="H7" s="1" t="s">
        <v>87</v>
      </c>
      <c r="I7" s="1" t="s">
        <v>88</v>
      </c>
    </row>
    <row r="8" spans="1:15" ht="25.5" x14ac:dyDescent="0.25">
      <c r="A8" s="35">
        <v>8</v>
      </c>
      <c r="B8" s="35"/>
      <c r="C8" s="35"/>
      <c r="D8" s="35" t="s">
        <v>89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</row>
    <row r="9" spans="1:15" x14ac:dyDescent="0.25">
      <c r="A9" s="35"/>
      <c r="B9" s="37">
        <v>84</v>
      </c>
      <c r="C9" s="37"/>
      <c r="D9" s="37" t="s">
        <v>90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</row>
    <row r="10" spans="1:15" ht="25.5" x14ac:dyDescent="0.25">
      <c r="A10" s="39"/>
      <c r="B10" s="39"/>
      <c r="C10" s="40">
        <v>81</v>
      </c>
      <c r="D10" s="43" t="s">
        <v>91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</row>
    <row r="11" spans="1:15" ht="25.5" x14ac:dyDescent="0.25">
      <c r="A11" s="45">
        <v>5</v>
      </c>
      <c r="B11" s="45"/>
      <c r="C11" s="45"/>
      <c r="D11" s="46" t="s">
        <v>92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</row>
    <row r="12" spans="1:15" ht="25.5" x14ac:dyDescent="0.25">
      <c r="A12" s="37"/>
      <c r="B12" s="37">
        <v>54</v>
      </c>
      <c r="C12" s="37"/>
      <c r="D12" s="47" t="s">
        <v>93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</row>
    <row r="13" spans="1:15" x14ac:dyDescent="0.25">
      <c r="A13" s="37"/>
      <c r="B13" s="37"/>
      <c r="C13" s="40">
        <v>11</v>
      </c>
      <c r="D13" s="40" t="s">
        <v>57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</row>
    <row r="14" spans="1:15" x14ac:dyDescent="0.25">
      <c r="A14" s="37"/>
      <c r="B14" s="37"/>
      <c r="C14" s="40">
        <v>31</v>
      </c>
      <c r="D14" s="40" t="s">
        <v>44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</row>
  </sheetData>
  <mergeCells count="3">
    <mergeCell ref="A1:I1"/>
    <mergeCell ref="A3:I3"/>
    <mergeCell ref="A5:I5"/>
  </mergeCells>
  <pageMargins left="0.7" right="0.7" top="0.75" bottom="0.75" header="0.51180555555555496" footer="0.51180555555555496"/>
  <pageSetup paperSize="9" scale="76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5"/>
  <sheetViews>
    <sheetView tabSelected="1" zoomScaleNormal="100" workbookViewId="0">
      <selection activeCell="J241" sqref="J241"/>
    </sheetView>
  </sheetViews>
  <sheetFormatPr defaultColWidth="8.5703125" defaultRowHeight="15" x14ac:dyDescent="0.25"/>
  <cols>
    <col min="1" max="1" width="22.140625" customWidth="1"/>
    <col min="2" max="2" width="32" customWidth="1"/>
    <col min="3" max="6" width="25.28515625" hidden="1" customWidth="1"/>
    <col min="7" max="7" width="19.85546875" hidden="1" customWidth="1"/>
    <col min="8" max="10" width="25.28515625" customWidth="1"/>
  </cols>
  <sheetData>
    <row r="1" spans="1:15" ht="42" customHeight="1" x14ac:dyDescent="0.25">
      <c r="A1" s="238" t="s">
        <v>274</v>
      </c>
      <c r="B1" s="238"/>
      <c r="C1" s="238"/>
      <c r="D1" s="238"/>
      <c r="E1" s="238"/>
      <c r="F1" s="238"/>
      <c r="G1" s="238"/>
      <c r="H1" s="238"/>
      <c r="I1" s="238"/>
      <c r="J1" s="238"/>
      <c r="K1" s="29"/>
      <c r="L1" s="29"/>
      <c r="M1" s="29"/>
      <c r="N1" s="29"/>
      <c r="O1" s="29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4"/>
      <c r="J2" s="4"/>
    </row>
    <row r="3" spans="1:15" ht="18" customHeight="1" x14ac:dyDescent="0.25">
      <c r="A3" s="238" t="s">
        <v>94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5" ht="18" x14ac:dyDescent="0.25">
      <c r="A4" s="3"/>
      <c r="B4" s="3"/>
      <c r="C4" s="3"/>
      <c r="D4" s="3"/>
      <c r="E4" s="3"/>
      <c r="F4" s="3"/>
      <c r="G4" s="3"/>
      <c r="H4" s="3"/>
      <c r="I4" s="4"/>
      <c r="J4" s="4"/>
    </row>
    <row r="5" spans="1:15" ht="25.5" x14ac:dyDescent="0.25">
      <c r="A5" s="49" t="s">
        <v>95</v>
      </c>
      <c r="B5" s="30" t="s">
        <v>96</v>
      </c>
      <c r="C5" s="30" t="s">
        <v>76</v>
      </c>
      <c r="D5" s="30" t="s">
        <v>76</v>
      </c>
      <c r="E5" s="1" t="s">
        <v>86</v>
      </c>
      <c r="F5" s="1" t="s">
        <v>86</v>
      </c>
      <c r="G5" s="1" t="s">
        <v>77</v>
      </c>
      <c r="H5" s="1" t="s">
        <v>276</v>
      </c>
      <c r="I5" s="1" t="s">
        <v>275</v>
      </c>
      <c r="J5" s="1" t="s">
        <v>5</v>
      </c>
    </row>
    <row r="6" spans="1:15" x14ac:dyDescent="0.25">
      <c r="A6" s="50"/>
      <c r="B6" s="32">
        <v>1</v>
      </c>
      <c r="C6" s="32" t="s">
        <v>33</v>
      </c>
      <c r="D6" s="32" t="s">
        <v>97</v>
      </c>
      <c r="E6" s="32" t="s">
        <v>33</v>
      </c>
      <c r="F6" s="32" t="s">
        <v>97</v>
      </c>
      <c r="G6" s="32" t="s">
        <v>33</v>
      </c>
      <c r="H6" s="32">
        <v>2</v>
      </c>
      <c r="I6" s="32">
        <v>3</v>
      </c>
      <c r="J6" s="32" t="s">
        <v>98</v>
      </c>
    </row>
    <row r="7" spans="1:15" x14ac:dyDescent="0.25">
      <c r="A7" s="208" t="s">
        <v>99</v>
      </c>
      <c r="B7" s="209" t="s">
        <v>100</v>
      </c>
      <c r="C7" s="51">
        <f t="shared" ref="C7:I14" si="0">C8</f>
        <v>72071.94</v>
      </c>
      <c r="D7" s="51">
        <f t="shared" si="0"/>
        <v>9565.5902846904246</v>
      </c>
      <c r="E7" s="51">
        <f t="shared" si="0"/>
        <v>59725.87</v>
      </c>
      <c r="F7" s="51">
        <f t="shared" si="0"/>
        <v>7926.985201406862</v>
      </c>
      <c r="G7" s="51">
        <f t="shared" si="0"/>
        <v>65000</v>
      </c>
      <c r="H7" s="210">
        <v>600</v>
      </c>
      <c r="I7" s="210">
        <f t="shared" si="0"/>
        <v>0</v>
      </c>
      <c r="J7" s="210">
        <f t="shared" ref="J7:J29" si="1">I7/H7*100</f>
        <v>0</v>
      </c>
    </row>
    <row r="8" spans="1:15" x14ac:dyDescent="0.25">
      <c r="A8" s="197" t="s">
        <v>101</v>
      </c>
      <c r="B8" s="198" t="s">
        <v>102</v>
      </c>
      <c r="C8" s="52">
        <f t="shared" si="0"/>
        <v>72071.94</v>
      </c>
      <c r="D8" s="52">
        <f t="shared" si="0"/>
        <v>9565.5902846904246</v>
      </c>
      <c r="E8" s="52">
        <f t="shared" si="0"/>
        <v>59725.87</v>
      </c>
      <c r="F8" s="52">
        <f t="shared" si="0"/>
        <v>7926.985201406862</v>
      </c>
      <c r="G8" s="52">
        <f t="shared" si="0"/>
        <v>65000</v>
      </c>
      <c r="H8" s="199">
        <f t="shared" si="0"/>
        <v>600</v>
      </c>
      <c r="I8" s="199">
        <f t="shared" si="0"/>
        <v>0</v>
      </c>
      <c r="J8" s="199">
        <f t="shared" si="1"/>
        <v>0</v>
      </c>
    </row>
    <row r="9" spans="1:15" ht="25.5" x14ac:dyDescent="0.25">
      <c r="A9" s="53" t="s">
        <v>103</v>
      </c>
      <c r="B9" s="54" t="s">
        <v>104</v>
      </c>
      <c r="C9" s="55">
        <f t="shared" si="0"/>
        <v>72071.94</v>
      </c>
      <c r="D9" s="55">
        <f t="shared" si="0"/>
        <v>9565.5902846904246</v>
      </c>
      <c r="E9" s="55">
        <f t="shared" si="0"/>
        <v>59725.87</v>
      </c>
      <c r="F9" s="55">
        <f t="shared" si="0"/>
        <v>7926.985201406862</v>
      </c>
      <c r="G9" s="55">
        <f t="shared" si="0"/>
        <v>65000</v>
      </c>
      <c r="H9" s="55">
        <f t="shared" si="0"/>
        <v>600</v>
      </c>
      <c r="I9" s="55">
        <f t="shared" si="0"/>
        <v>0</v>
      </c>
      <c r="J9" s="56">
        <f t="shared" si="1"/>
        <v>0</v>
      </c>
    </row>
    <row r="10" spans="1:15" ht="38.25" x14ac:dyDescent="0.25">
      <c r="A10" s="57" t="s">
        <v>105</v>
      </c>
      <c r="B10" s="58" t="s">
        <v>106</v>
      </c>
      <c r="C10" s="59">
        <f t="shared" si="0"/>
        <v>72071.94</v>
      </c>
      <c r="D10" s="59">
        <f t="shared" si="0"/>
        <v>9565.5902846904246</v>
      </c>
      <c r="E10" s="59">
        <f t="shared" si="0"/>
        <v>59725.87</v>
      </c>
      <c r="F10" s="59">
        <f t="shared" si="0"/>
        <v>7926.985201406862</v>
      </c>
      <c r="G10" s="59">
        <f t="shared" si="0"/>
        <v>65000</v>
      </c>
      <c r="H10" s="59">
        <f t="shared" si="0"/>
        <v>600</v>
      </c>
      <c r="I10" s="59">
        <f t="shared" si="0"/>
        <v>0</v>
      </c>
      <c r="J10" s="60">
        <f t="shared" si="1"/>
        <v>0</v>
      </c>
    </row>
    <row r="11" spans="1:15" x14ac:dyDescent="0.25">
      <c r="A11" s="61" t="s">
        <v>52</v>
      </c>
      <c r="B11" s="62" t="s">
        <v>107</v>
      </c>
      <c r="C11" s="63">
        <f t="shared" si="0"/>
        <v>72071.94</v>
      </c>
      <c r="D11" s="63">
        <f t="shared" si="0"/>
        <v>9565.5902846904246</v>
      </c>
      <c r="E11" s="63">
        <f t="shared" si="0"/>
        <v>59725.87</v>
      </c>
      <c r="F11" s="63">
        <f t="shared" si="0"/>
        <v>7926.985201406862</v>
      </c>
      <c r="G11" s="63">
        <f t="shared" si="0"/>
        <v>65000</v>
      </c>
      <c r="H11" s="63">
        <v>600</v>
      </c>
      <c r="I11" s="63">
        <v>0</v>
      </c>
      <c r="J11" s="64">
        <f t="shared" si="1"/>
        <v>0</v>
      </c>
    </row>
    <row r="12" spans="1:15" x14ac:dyDescent="0.25">
      <c r="A12" s="65">
        <v>3</v>
      </c>
      <c r="B12" s="66" t="s">
        <v>108</v>
      </c>
      <c r="C12" s="67">
        <f t="shared" si="0"/>
        <v>72071.94</v>
      </c>
      <c r="D12" s="67">
        <f t="shared" si="0"/>
        <v>9565.5902846904246</v>
      </c>
      <c r="E12" s="67">
        <f t="shared" si="0"/>
        <v>59725.87</v>
      </c>
      <c r="F12" s="67">
        <f t="shared" si="0"/>
        <v>7926.985201406862</v>
      </c>
      <c r="G12" s="67">
        <f t="shared" si="0"/>
        <v>65000</v>
      </c>
      <c r="H12" s="67">
        <f t="shared" si="0"/>
        <v>600</v>
      </c>
      <c r="I12" s="67">
        <f t="shared" si="0"/>
        <v>0</v>
      </c>
      <c r="J12" s="121">
        <f t="shared" si="1"/>
        <v>0</v>
      </c>
    </row>
    <row r="13" spans="1:15" x14ac:dyDescent="0.25">
      <c r="A13" s="69">
        <v>32</v>
      </c>
      <c r="B13" s="70" t="s">
        <v>65</v>
      </c>
      <c r="C13" s="71">
        <f t="shared" si="0"/>
        <v>72071.94</v>
      </c>
      <c r="D13" s="71">
        <f t="shared" si="0"/>
        <v>9565.5902846904246</v>
      </c>
      <c r="E13" s="71">
        <f t="shared" si="0"/>
        <v>59725.87</v>
      </c>
      <c r="F13" s="71">
        <f t="shared" si="0"/>
        <v>7926.985201406862</v>
      </c>
      <c r="G13" s="71">
        <f t="shared" si="0"/>
        <v>65000</v>
      </c>
      <c r="H13" s="71">
        <f t="shared" si="0"/>
        <v>600</v>
      </c>
      <c r="I13" s="71">
        <f t="shared" si="0"/>
        <v>0</v>
      </c>
      <c r="J13" s="128">
        <f t="shared" si="1"/>
        <v>0</v>
      </c>
    </row>
    <row r="14" spans="1:15" x14ac:dyDescent="0.25">
      <c r="A14" s="72">
        <v>322</v>
      </c>
      <c r="B14" s="73" t="s">
        <v>109</v>
      </c>
      <c r="C14" s="36">
        <f t="shared" si="0"/>
        <v>72071.94</v>
      </c>
      <c r="D14" s="36">
        <f t="shared" si="0"/>
        <v>9565.5902846904246</v>
      </c>
      <c r="E14" s="36">
        <f t="shared" si="0"/>
        <v>59725.87</v>
      </c>
      <c r="F14" s="36">
        <f t="shared" si="0"/>
        <v>7926.985201406862</v>
      </c>
      <c r="G14" s="36">
        <f t="shared" si="0"/>
        <v>65000</v>
      </c>
      <c r="H14" s="36">
        <f t="shared" si="0"/>
        <v>600</v>
      </c>
      <c r="I14" s="36">
        <f t="shared" si="0"/>
        <v>0</v>
      </c>
      <c r="J14" s="68">
        <f t="shared" si="1"/>
        <v>0</v>
      </c>
    </row>
    <row r="15" spans="1:15" x14ac:dyDescent="0.25">
      <c r="A15" s="74">
        <v>3222</v>
      </c>
      <c r="B15" s="75" t="s">
        <v>110</v>
      </c>
      <c r="C15" s="38">
        <v>72071.94</v>
      </c>
      <c r="D15" s="38">
        <f>C15/7.5345</f>
        <v>9565.5902846904246</v>
      </c>
      <c r="E15" s="42">
        <v>59725.87</v>
      </c>
      <c r="F15" s="38">
        <f>E15/7.5345</f>
        <v>7926.985201406862</v>
      </c>
      <c r="G15" s="38">
        <v>65000</v>
      </c>
      <c r="H15" s="42">
        <v>600</v>
      </c>
      <c r="I15" s="42">
        <v>0</v>
      </c>
      <c r="J15" s="68">
        <f t="shared" si="1"/>
        <v>0</v>
      </c>
    </row>
    <row r="16" spans="1:15" x14ac:dyDescent="0.25">
      <c r="A16" s="211" t="s">
        <v>111</v>
      </c>
      <c r="B16" s="209" t="s">
        <v>112</v>
      </c>
      <c r="C16" s="76">
        <f t="shared" ref="C16:G16" si="2">C17+C41</f>
        <v>593288.46</v>
      </c>
      <c r="D16" s="76">
        <f t="shared" si="2"/>
        <v>78742.910611188534</v>
      </c>
      <c r="E16" s="76">
        <f t="shared" si="2"/>
        <v>2993288.46</v>
      </c>
      <c r="F16" s="76">
        <f t="shared" si="2"/>
        <v>238010.2807087398</v>
      </c>
      <c r="G16" s="76">
        <f t="shared" si="2"/>
        <v>1324577.83</v>
      </c>
      <c r="H16" s="212">
        <v>1300000</v>
      </c>
      <c r="I16" s="212">
        <v>10998.26</v>
      </c>
      <c r="J16" s="210">
        <f t="shared" si="1"/>
        <v>0.84601999999999988</v>
      </c>
    </row>
    <row r="17" spans="1:10" x14ac:dyDescent="0.25">
      <c r="A17" s="197" t="s">
        <v>113</v>
      </c>
      <c r="B17" s="197" t="s">
        <v>114</v>
      </c>
      <c r="C17" s="77">
        <f t="shared" ref="C17:H17" si="3">C18</f>
        <v>0</v>
      </c>
      <c r="D17" s="77">
        <f t="shared" si="3"/>
        <v>0</v>
      </c>
      <c r="E17" s="77">
        <f t="shared" si="3"/>
        <v>2400000</v>
      </c>
      <c r="F17" s="77">
        <f t="shared" si="3"/>
        <v>159267.37009755126</v>
      </c>
      <c r="G17" s="77">
        <f t="shared" si="3"/>
        <v>750000</v>
      </c>
      <c r="H17" s="200">
        <f t="shared" si="3"/>
        <v>1300000</v>
      </c>
      <c r="I17" s="200">
        <v>10998.26</v>
      </c>
      <c r="J17" s="199">
        <f t="shared" si="1"/>
        <v>0.84601999999999988</v>
      </c>
    </row>
    <row r="18" spans="1:10" ht="26.25" x14ac:dyDescent="0.25">
      <c r="A18" s="78" t="s">
        <v>103</v>
      </c>
      <c r="B18" s="79" t="s">
        <v>115</v>
      </c>
      <c r="C18" s="55">
        <f t="shared" ref="C18:C23" si="4">C19</f>
        <v>0</v>
      </c>
      <c r="D18" s="55">
        <f t="shared" ref="D18:H18" si="5">D19+D25</f>
        <v>0</v>
      </c>
      <c r="E18" s="55">
        <f t="shared" si="5"/>
        <v>2400000</v>
      </c>
      <c r="F18" s="55">
        <f t="shared" si="5"/>
        <v>159267.37009755126</v>
      </c>
      <c r="G18" s="55">
        <f t="shared" si="5"/>
        <v>750000</v>
      </c>
      <c r="H18" s="55">
        <f t="shared" si="5"/>
        <v>1300000</v>
      </c>
      <c r="I18" s="55">
        <v>10998.26</v>
      </c>
      <c r="J18" s="56">
        <f t="shared" si="1"/>
        <v>0.84601999999999988</v>
      </c>
    </row>
    <row r="19" spans="1:10" ht="26.25" hidden="1" x14ac:dyDescent="0.25">
      <c r="A19" s="80" t="s">
        <v>116</v>
      </c>
      <c r="B19" s="81" t="s">
        <v>117</v>
      </c>
      <c r="C19" s="59">
        <f t="shared" si="4"/>
        <v>0</v>
      </c>
      <c r="D19" s="59">
        <f t="shared" ref="D19:I23" si="6">D20</f>
        <v>0</v>
      </c>
      <c r="E19" s="59">
        <f t="shared" si="6"/>
        <v>1200000</v>
      </c>
      <c r="F19" s="59">
        <f t="shared" si="6"/>
        <v>159267.37009755126</v>
      </c>
      <c r="G19" s="59">
        <f t="shared" si="6"/>
        <v>0</v>
      </c>
      <c r="H19" s="59">
        <f t="shared" si="6"/>
        <v>0</v>
      </c>
      <c r="I19" s="59">
        <f t="shared" si="6"/>
        <v>0</v>
      </c>
      <c r="J19" s="60" t="e">
        <f t="shared" si="1"/>
        <v>#DIV/0!</v>
      </c>
    </row>
    <row r="20" spans="1:10" hidden="1" x14ac:dyDescent="0.25">
      <c r="A20" s="82" t="s">
        <v>56</v>
      </c>
      <c r="B20" s="83" t="s">
        <v>57</v>
      </c>
      <c r="C20" s="63">
        <f t="shared" si="4"/>
        <v>0</v>
      </c>
      <c r="D20" s="63">
        <f t="shared" si="6"/>
        <v>0</v>
      </c>
      <c r="E20" s="63">
        <f t="shared" si="6"/>
        <v>1200000</v>
      </c>
      <c r="F20" s="63">
        <f t="shared" si="6"/>
        <v>159267.37009755126</v>
      </c>
      <c r="G20" s="63">
        <f t="shared" si="6"/>
        <v>0</v>
      </c>
      <c r="H20" s="63">
        <f t="shared" si="6"/>
        <v>0</v>
      </c>
      <c r="I20" s="63">
        <f t="shared" si="6"/>
        <v>0</v>
      </c>
      <c r="J20" s="64" t="e">
        <f t="shared" si="1"/>
        <v>#DIV/0!</v>
      </c>
    </row>
    <row r="21" spans="1:10" ht="26.25" hidden="1" x14ac:dyDescent="0.25">
      <c r="A21" s="84">
        <v>4</v>
      </c>
      <c r="B21" s="85" t="s">
        <v>71</v>
      </c>
      <c r="C21" s="67">
        <f t="shared" si="4"/>
        <v>0</v>
      </c>
      <c r="D21" s="67">
        <f t="shared" si="6"/>
        <v>0</v>
      </c>
      <c r="E21" s="67">
        <f t="shared" si="6"/>
        <v>1200000</v>
      </c>
      <c r="F21" s="67">
        <f t="shared" si="6"/>
        <v>159267.37009755126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8" t="e">
        <f t="shared" si="1"/>
        <v>#DIV/0!</v>
      </c>
    </row>
    <row r="22" spans="1:10" ht="26.25" hidden="1" x14ac:dyDescent="0.25">
      <c r="A22" s="86">
        <v>45</v>
      </c>
      <c r="B22" s="87" t="s">
        <v>73</v>
      </c>
      <c r="C22" s="71">
        <f t="shared" si="4"/>
        <v>0</v>
      </c>
      <c r="D22" s="71">
        <f t="shared" si="6"/>
        <v>0</v>
      </c>
      <c r="E22" s="71">
        <f t="shared" si="6"/>
        <v>1200000</v>
      </c>
      <c r="F22" s="71">
        <f t="shared" si="6"/>
        <v>159267.37009755126</v>
      </c>
      <c r="G22" s="71">
        <f t="shared" si="6"/>
        <v>0</v>
      </c>
      <c r="H22" s="71">
        <f t="shared" si="6"/>
        <v>0</v>
      </c>
      <c r="I22" s="71">
        <f t="shared" si="6"/>
        <v>0</v>
      </c>
      <c r="J22" s="68" t="e">
        <f t="shared" si="1"/>
        <v>#DIV/0!</v>
      </c>
    </row>
    <row r="23" spans="1:10" ht="26.25" hidden="1" x14ac:dyDescent="0.25">
      <c r="A23" s="88">
        <v>451</v>
      </c>
      <c r="B23" s="89" t="s">
        <v>118</v>
      </c>
      <c r="C23" s="36">
        <f t="shared" si="4"/>
        <v>0</v>
      </c>
      <c r="D23" s="36">
        <f t="shared" si="6"/>
        <v>0</v>
      </c>
      <c r="E23" s="36">
        <f t="shared" si="6"/>
        <v>1200000</v>
      </c>
      <c r="F23" s="36">
        <f t="shared" si="6"/>
        <v>159267.37009755126</v>
      </c>
      <c r="G23" s="36">
        <f t="shared" si="6"/>
        <v>0</v>
      </c>
      <c r="H23" s="36">
        <f t="shared" si="6"/>
        <v>0</v>
      </c>
      <c r="I23" s="36">
        <f t="shared" si="6"/>
        <v>0</v>
      </c>
      <c r="J23" s="68" t="e">
        <f t="shared" si="1"/>
        <v>#DIV/0!</v>
      </c>
    </row>
    <row r="24" spans="1:10" ht="26.25" hidden="1" x14ac:dyDescent="0.25">
      <c r="A24" s="74">
        <v>4511</v>
      </c>
      <c r="B24" s="75" t="s">
        <v>118</v>
      </c>
      <c r="C24" s="38">
        <v>0</v>
      </c>
      <c r="D24" s="38">
        <f>C24/7.5345</f>
        <v>0</v>
      </c>
      <c r="E24" s="42">
        <v>1200000</v>
      </c>
      <c r="F24" s="38">
        <f>E24/7.5345</f>
        <v>159267.37009755126</v>
      </c>
      <c r="G24" s="38">
        <v>0</v>
      </c>
      <c r="H24" s="42">
        <f>G24/7.5345</f>
        <v>0</v>
      </c>
      <c r="I24" s="42">
        <v>0</v>
      </c>
      <c r="J24" s="68" t="e">
        <f t="shared" si="1"/>
        <v>#DIV/0!</v>
      </c>
    </row>
    <row r="25" spans="1:10" ht="26.25" x14ac:dyDescent="0.25">
      <c r="A25" s="80" t="s">
        <v>264</v>
      </c>
      <c r="B25" s="81" t="s">
        <v>265</v>
      </c>
      <c r="C25" s="59">
        <f t="shared" ref="C25:I28" si="7">C26</f>
        <v>0</v>
      </c>
      <c r="D25" s="59">
        <f t="shared" si="7"/>
        <v>0</v>
      </c>
      <c r="E25" s="59">
        <f t="shared" si="7"/>
        <v>1200000</v>
      </c>
      <c r="F25" s="59">
        <f t="shared" si="7"/>
        <v>0</v>
      </c>
      <c r="G25" s="59">
        <f t="shared" si="7"/>
        <v>750000</v>
      </c>
      <c r="H25" s="59">
        <v>1300000</v>
      </c>
      <c r="I25" s="59">
        <v>10998.26</v>
      </c>
      <c r="J25" s="60">
        <f t="shared" si="1"/>
        <v>0.84601999999999988</v>
      </c>
    </row>
    <row r="26" spans="1:10" x14ac:dyDescent="0.25">
      <c r="A26" s="82" t="s">
        <v>56</v>
      </c>
      <c r="B26" s="83" t="s">
        <v>57</v>
      </c>
      <c r="C26" s="63">
        <f t="shared" si="7"/>
        <v>0</v>
      </c>
      <c r="D26" s="63">
        <f t="shared" si="7"/>
        <v>0</v>
      </c>
      <c r="E26" s="63">
        <f t="shared" si="7"/>
        <v>1200000</v>
      </c>
      <c r="F26" s="63">
        <f t="shared" si="7"/>
        <v>0</v>
      </c>
      <c r="G26" s="63">
        <f t="shared" si="7"/>
        <v>750000</v>
      </c>
      <c r="H26" s="63">
        <f t="shared" si="7"/>
        <v>3000000</v>
      </c>
      <c r="I26" s="63">
        <f t="shared" si="7"/>
        <v>10998.26</v>
      </c>
      <c r="J26" s="64">
        <f t="shared" si="1"/>
        <v>0.36660866666666664</v>
      </c>
    </row>
    <row r="27" spans="1:10" ht="26.25" x14ac:dyDescent="0.25">
      <c r="A27" s="84">
        <v>4</v>
      </c>
      <c r="B27" s="85" t="s">
        <v>71</v>
      </c>
      <c r="C27" s="67">
        <f t="shared" si="7"/>
        <v>0</v>
      </c>
      <c r="D27" s="67">
        <f t="shared" si="7"/>
        <v>0</v>
      </c>
      <c r="E27" s="67">
        <f t="shared" si="7"/>
        <v>1200000</v>
      </c>
      <c r="F27" s="67">
        <f t="shared" si="7"/>
        <v>0</v>
      </c>
      <c r="G27" s="67">
        <f t="shared" si="7"/>
        <v>750000</v>
      </c>
      <c r="H27" s="67">
        <f t="shared" si="7"/>
        <v>3000000</v>
      </c>
      <c r="I27" s="67">
        <v>10998.26</v>
      </c>
      <c r="J27" s="121">
        <f t="shared" si="1"/>
        <v>0.36660866666666664</v>
      </c>
    </row>
    <row r="28" spans="1:10" ht="26.25" x14ac:dyDescent="0.25">
      <c r="A28" s="86">
        <v>42</v>
      </c>
      <c r="B28" s="87" t="s">
        <v>72</v>
      </c>
      <c r="C28" s="71">
        <f t="shared" si="7"/>
        <v>0</v>
      </c>
      <c r="D28" s="71">
        <f t="shared" si="7"/>
        <v>0</v>
      </c>
      <c r="E28" s="71">
        <f t="shared" si="7"/>
        <v>1200000</v>
      </c>
      <c r="F28" s="71">
        <f t="shared" si="7"/>
        <v>0</v>
      </c>
      <c r="G28" s="71">
        <f t="shared" si="7"/>
        <v>750000</v>
      </c>
      <c r="H28" s="71">
        <v>3000000</v>
      </c>
      <c r="I28" s="71">
        <v>10998.26</v>
      </c>
      <c r="J28" s="128">
        <f t="shared" si="1"/>
        <v>0.36660866666666664</v>
      </c>
    </row>
    <row r="29" spans="1:10" x14ac:dyDescent="0.25">
      <c r="A29" s="88">
        <v>421</v>
      </c>
      <c r="B29" s="89" t="s">
        <v>263</v>
      </c>
      <c r="C29" s="36">
        <f>C40</f>
        <v>0</v>
      </c>
      <c r="D29" s="36">
        <f>D40</f>
        <v>0</v>
      </c>
      <c r="E29" s="36">
        <f>E40</f>
        <v>1200000</v>
      </c>
      <c r="F29" s="36">
        <f>F40</f>
        <v>0</v>
      </c>
      <c r="G29" s="36">
        <f>G40</f>
        <v>750000</v>
      </c>
      <c r="H29" s="36">
        <v>300000</v>
      </c>
      <c r="I29" s="36">
        <v>10998.29</v>
      </c>
      <c r="J29" s="68">
        <f t="shared" si="1"/>
        <v>3.6660966666666668</v>
      </c>
    </row>
    <row r="30" spans="1:10" x14ac:dyDescent="0.25">
      <c r="A30" s="74">
        <v>4212</v>
      </c>
      <c r="B30" s="75" t="s">
        <v>262</v>
      </c>
      <c r="C30" s="36"/>
      <c r="D30" s="36"/>
      <c r="E30" s="36"/>
      <c r="F30" s="36"/>
      <c r="G30" s="36"/>
      <c r="H30" s="36">
        <v>300000</v>
      </c>
      <c r="I30" s="36">
        <v>10998.26</v>
      </c>
      <c r="J30" s="68">
        <v>0</v>
      </c>
    </row>
    <row r="31" spans="1:10" x14ac:dyDescent="0.25">
      <c r="A31" s="220" t="s">
        <v>266</v>
      </c>
      <c r="B31" s="219" t="s">
        <v>39</v>
      </c>
      <c r="C31" s="36"/>
      <c r="D31" s="36"/>
      <c r="E31" s="36"/>
      <c r="F31" s="36"/>
      <c r="G31" s="36"/>
      <c r="H31" s="184">
        <v>1000000</v>
      </c>
      <c r="I31" s="184">
        <v>0</v>
      </c>
      <c r="J31" s="126">
        <v>0</v>
      </c>
    </row>
    <row r="32" spans="1:10" ht="26.25" x14ac:dyDescent="0.25">
      <c r="A32" s="88">
        <v>4</v>
      </c>
      <c r="B32" s="89" t="s">
        <v>71</v>
      </c>
      <c r="C32" s="36"/>
      <c r="D32" s="36"/>
      <c r="E32" s="36"/>
      <c r="F32" s="36"/>
      <c r="G32" s="36"/>
      <c r="H32" s="36">
        <v>1000000</v>
      </c>
      <c r="I32" s="36">
        <v>0</v>
      </c>
      <c r="J32" s="68">
        <v>0</v>
      </c>
    </row>
    <row r="33" spans="1:10" ht="26.25" x14ac:dyDescent="0.25">
      <c r="A33" s="88">
        <v>42</v>
      </c>
      <c r="B33" s="89" t="s">
        <v>72</v>
      </c>
      <c r="C33" s="36"/>
      <c r="D33" s="36"/>
      <c r="E33" s="36"/>
      <c r="F33" s="36"/>
      <c r="G33" s="36"/>
      <c r="H33" s="36">
        <v>1000000</v>
      </c>
      <c r="I33" s="36">
        <v>0</v>
      </c>
      <c r="J33" s="68">
        <v>0</v>
      </c>
    </row>
    <row r="34" spans="1:10" x14ac:dyDescent="0.25">
      <c r="A34" s="88">
        <v>421</v>
      </c>
      <c r="B34" s="89" t="s">
        <v>263</v>
      </c>
      <c r="C34" s="36"/>
      <c r="D34" s="36"/>
      <c r="E34" s="36"/>
      <c r="F34" s="36"/>
      <c r="G34" s="36"/>
      <c r="H34" s="36">
        <v>1000000</v>
      </c>
      <c r="I34" s="36">
        <v>0</v>
      </c>
      <c r="J34" s="68">
        <v>0</v>
      </c>
    </row>
    <row r="35" spans="1:10" x14ac:dyDescent="0.25">
      <c r="A35" s="88">
        <v>4212</v>
      </c>
      <c r="B35" s="75" t="s">
        <v>262</v>
      </c>
      <c r="C35" s="36"/>
      <c r="D35" s="36"/>
      <c r="E35" s="36"/>
      <c r="F35" s="36"/>
      <c r="G35" s="36"/>
      <c r="H35" s="38">
        <v>1000000</v>
      </c>
      <c r="I35" s="36">
        <v>0</v>
      </c>
      <c r="J35" s="68">
        <v>0</v>
      </c>
    </row>
    <row r="36" spans="1:10" ht="51.75" x14ac:dyDescent="0.25">
      <c r="A36" s="233" t="s">
        <v>279</v>
      </c>
      <c r="B36" s="235" t="s">
        <v>278</v>
      </c>
      <c r="C36" s="36"/>
      <c r="D36" s="36"/>
      <c r="E36" s="36"/>
      <c r="F36" s="36"/>
      <c r="G36" s="36"/>
      <c r="H36" s="234">
        <v>200000</v>
      </c>
      <c r="I36" s="234">
        <v>0</v>
      </c>
      <c r="J36" s="236">
        <v>0</v>
      </c>
    </row>
    <row r="37" spans="1:10" ht="26.25" x14ac:dyDescent="0.25">
      <c r="A37" s="88">
        <v>4</v>
      </c>
      <c r="B37" s="75" t="s">
        <v>71</v>
      </c>
      <c r="C37" s="36"/>
      <c r="D37" s="36"/>
      <c r="E37" s="36"/>
      <c r="F37" s="36"/>
      <c r="G37" s="36"/>
      <c r="H37" s="36">
        <v>200000</v>
      </c>
      <c r="I37" s="36">
        <v>0</v>
      </c>
      <c r="J37" s="68">
        <v>0</v>
      </c>
    </row>
    <row r="38" spans="1:10" ht="26.25" x14ac:dyDescent="0.25">
      <c r="A38" s="88">
        <v>45</v>
      </c>
      <c r="B38" s="75" t="s">
        <v>73</v>
      </c>
      <c r="C38" s="36"/>
      <c r="D38" s="36"/>
      <c r="E38" s="36"/>
      <c r="F38" s="36"/>
      <c r="G38" s="36"/>
      <c r="H38" s="36">
        <v>200000</v>
      </c>
      <c r="I38" s="36">
        <v>0</v>
      </c>
      <c r="J38" s="68">
        <v>0</v>
      </c>
    </row>
    <row r="39" spans="1:10" ht="26.25" x14ac:dyDescent="0.25">
      <c r="A39" s="88">
        <v>451</v>
      </c>
      <c r="B39" s="75" t="s">
        <v>118</v>
      </c>
      <c r="C39" s="36"/>
      <c r="D39" s="36"/>
      <c r="E39" s="36"/>
      <c r="F39" s="36"/>
      <c r="G39" s="36"/>
      <c r="H39" s="36">
        <v>200000</v>
      </c>
      <c r="I39" s="36">
        <v>0</v>
      </c>
      <c r="J39" s="68">
        <v>0</v>
      </c>
    </row>
    <row r="40" spans="1:10" ht="26.25" x14ac:dyDescent="0.25">
      <c r="A40" s="74">
        <v>4511</v>
      </c>
      <c r="B40" s="75" t="s">
        <v>118</v>
      </c>
      <c r="C40" s="38">
        <v>0</v>
      </c>
      <c r="D40" s="38">
        <f>C40/7.5345</f>
        <v>0</v>
      </c>
      <c r="E40" s="42">
        <v>1200000</v>
      </c>
      <c r="F40" s="38">
        <v>0</v>
      </c>
      <c r="G40" s="38">
        <v>750000</v>
      </c>
      <c r="H40" s="42">
        <v>200000</v>
      </c>
      <c r="I40" s="42">
        <v>0</v>
      </c>
      <c r="J40" s="68">
        <v>0</v>
      </c>
    </row>
    <row r="41" spans="1:10" ht="29.25" customHeight="1" x14ac:dyDescent="0.25">
      <c r="A41" s="201" t="s">
        <v>119</v>
      </c>
      <c r="B41" s="201" t="s">
        <v>120</v>
      </c>
      <c r="C41" s="77">
        <f t="shared" ref="C41:H41" si="8">C42</f>
        <v>593288.46</v>
      </c>
      <c r="D41" s="77">
        <f t="shared" si="8"/>
        <v>78742.910611188534</v>
      </c>
      <c r="E41" s="77">
        <f t="shared" si="8"/>
        <v>593288.46</v>
      </c>
      <c r="F41" s="77">
        <f t="shared" si="8"/>
        <v>78742.910611188534</v>
      </c>
      <c r="G41" s="77">
        <f t="shared" si="8"/>
        <v>574577.82999999996</v>
      </c>
      <c r="H41" s="200">
        <f t="shared" si="8"/>
        <v>85080</v>
      </c>
      <c r="I41" s="200">
        <v>59009.2</v>
      </c>
      <c r="J41" s="199">
        <v>77.36</v>
      </c>
    </row>
    <row r="42" spans="1:10" ht="39" x14ac:dyDescent="0.25">
      <c r="A42" s="78" t="s">
        <v>103</v>
      </c>
      <c r="B42" s="79" t="s">
        <v>121</v>
      </c>
      <c r="C42" s="55">
        <f>C43+C74</f>
        <v>593288.46</v>
      </c>
      <c r="D42" s="55">
        <f>D43+D74</f>
        <v>78742.910611188534</v>
      </c>
      <c r="E42" s="55">
        <f>E43+E74</f>
        <v>593288.46</v>
      </c>
      <c r="F42" s="55">
        <f>F43+F74</f>
        <v>78742.910611188534</v>
      </c>
      <c r="G42" s="55">
        <f>G43+G74</f>
        <v>574577.82999999996</v>
      </c>
      <c r="H42" s="55">
        <v>85080</v>
      </c>
      <c r="I42" s="55">
        <v>59009.2</v>
      </c>
      <c r="J42" s="56">
        <f t="shared" ref="J42:J65" si="9">I42/H42*100</f>
        <v>69.357310766337562</v>
      </c>
    </row>
    <row r="43" spans="1:10" x14ac:dyDescent="0.25">
      <c r="A43" s="90" t="s">
        <v>122</v>
      </c>
      <c r="B43" s="80" t="s">
        <v>63</v>
      </c>
      <c r="C43" s="59">
        <f t="shared" ref="C43:H44" si="10">C44</f>
        <v>483900</v>
      </c>
      <c r="D43" s="59">
        <f t="shared" si="10"/>
        <v>64224.566991837542</v>
      </c>
      <c r="E43" s="59">
        <f t="shared" si="10"/>
        <v>483900</v>
      </c>
      <c r="F43" s="59">
        <f t="shared" si="10"/>
        <v>64224.56699183755</v>
      </c>
      <c r="G43" s="59">
        <f t="shared" si="10"/>
        <v>464011.25</v>
      </c>
      <c r="H43" s="59">
        <f t="shared" si="10"/>
        <v>72675</v>
      </c>
      <c r="I43" s="59">
        <v>55483.64</v>
      </c>
      <c r="J43" s="60">
        <f t="shared" si="9"/>
        <v>76.344877880976952</v>
      </c>
    </row>
    <row r="44" spans="1:10" x14ac:dyDescent="0.25">
      <c r="A44" s="82" t="s">
        <v>54</v>
      </c>
      <c r="B44" s="83" t="s">
        <v>66</v>
      </c>
      <c r="C44" s="63">
        <f t="shared" si="10"/>
        <v>483900</v>
      </c>
      <c r="D44" s="63">
        <f t="shared" si="10"/>
        <v>64224.566991837542</v>
      </c>
      <c r="E44" s="63">
        <f t="shared" si="10"/>
        <v>483900</v>
      </c>
      <c r="F44" s="63">
        <f t="shared" si="10"/>
        <v>64224.56699183755</v>
      </c>
      <c r="G44" s="63">
        <f t="shared" si="10"/>
        <v>464011.25</v>
      </c>
      <c r="H44" s="63">
        <f t="shared" si="10"/>
        <v>72675</v>
      </c>
      <c r="I44" s="63">
        <v>55483.64</v>
      </c>
      <c r="J44" s="64">
        <f t="shared" si="9"/>
        <v>76.344877880976952</v>
      </c>
    </row>
    <row r="45" spans="1:10" x14ac:dyDescent="0.25">
      <c r="A45" s="84">
        <v>3</v>
      </c>
      <c r="B45" s="91" t="s">
        <v>108</v>
      </c>
      <c r="C45" s="67">
        <f t="shared" ref="C45:G45" si="11">C46+C71</f>
        <v>483900</v>
      </c>
      <c r="D45" s="67">
        <f t="shared" si="11"/>
        <v>64224.566991837542</v>
      </c>
      <c r="E45" s="67">
        <f t="shared" si="11"/>
        <v>483900</v>
      </c>
      <c r="F45" s="67">
        <f t="shared" si="11"/>
        <v>64224.56699183755</v>
      </c>
      <c r="G45" s="67">
        <f t="shared" si="11"/>
        <v>464011.25</v>
      </c>
      <c r="H45" s="67">
        <v>72675</v>
      </c>
      <c r="I45" s="67">
        <v>55483.64</v>
      </c>
      <c r="J45" s="121">
        <f t="shared" si="9"/>
        <v>76.344877880976952</v>
      </c>
    </row>
    <row r="46" spans="1:10" x14ac:dyDescent="0.25">
      <c r="A46" s="86">
        <v>32</v>
      </c>
      <c r="B46" s="87" t="s">
        <v>65</v>
      </c>
      <c r="C46" s="71">
        <f t="shared" ref="C46:G46" si="12">C47+C51+C56+C65</f>
        <v>477900</v>
      </c>
      <c r="D46" s="71">
        <f t="shared" si="12"/>
        <v>63428.230141349784</v>
      </c>
      <c r="E46" s="71">
        <f t="shared" si="12"/>
        <v>477900</v>
      </c>
      <c r="F46" s="71">
        <f t="shared" si="12"/>
        <v>63428.230141349792</v>
      </c>
      <c r="G46" s="71">
        <f t="shared" si="12"/>
        <v>458011.25</v>
      </c>
      <c r="H46" s="71">
        <v>71575</v>
      </c>
      <c r="I46" s="71">
        <v>55221.87</v>
      </c>
      <c r="J46" s="128">
        <f t="shared" si="9"/>
        <v>77.1524554662941</v>
      </c>
    </row>
    <row r="47" spans="1:10" x14ac:dyDescent="0.25">
      <c r="A47" s="88">
        <v>321</v>
      </c>
      <c r="B47" s="89" t="s">
        <v>123</v>
      </c>
      <c r="C47" s="36">
        <f t="shared" ref="C47:H47" si="13">SUM(C48:C50)</f>
        <v>13608</v>
      </c>
      <c r="D47" s="36">
        <f t="shared" si="13"/>
        <v>1806.0919769062311</v>
      </c>
      <c r="E47" s="36">
        <f t="shared" si="13"/>
        <v>13608</v>
      </c>
      <c r="F47" s="36">
        <f t="shared" si="13"/>
        <v>1806.0919769062316</v>
      </c>
      <c r="G47" s="36">
        <f t="shared" si="13"/>
        <v>19608</v>
      </c>
      <c r="H47" s="36">
        <f t="shared" si="13"/>
        <v>12000</v>
      </c>
      <c r="I47" s="36">
        <v>6941.06</v>
      </c>
      <c r="J47" s="68">
        <f t="shared" si="9"/>
        <v>57.842166666666671</v>
      </c>
    </row>
    <row r="48" spans="1:10" x14ac:dyDescent="0.25">
      <c r="A48" s="74">
        <v>3211</v>
      </c>
      <c r="B48" s="75" t="s">
        <v>124</v>
      </c>
      <c r="C48" s="38">
        <v>7699.8</v>
      </c>
      <c r="D48" s="38">
        <f>C48/7.5345</f>
        <v>1021.9390802309376</v>
      </c>
      <c r="E48" s="42">
        <v>8000</v>
      </c>
      <c r="F48" s="38">
        <f>E48/7.5345</f>
        <v>1061.7824673170085</v>
      </c>
      <c r="G48" s="38">
        <v>14000</v>
      </c>
      <c r="H48" s="42">
        <v>8500</v>
      </c>
      <c r="I48" s="42">
        <v>5804.56</v>
      </c>
      <c r="J48" s="68">
        <f t="shared" si="9"/>
        <v>68.288941176470601</v>
      </c>
    </row>
    <row r="49" spans="1:10" x14ac:dyDescent="0.25">
      <c r="A49" s="74">
        <v>3213</v>
      </c>
      <c r="B49" s="75" t="s">
        <v>125</v>
      </c>
      <c r="C49" s="38">
        <v>3940</v>
      </c>
      <c r="D49" s="38">
        <f>C49/7.5345</f>
        <v>522.92786515362661</v>
      </c>
      <c r="E49" s="42">
        <v>3608</v>
      </c>
      <c r="F49" s="38">
        <f>E49/7.5345</f>
        <v>478.86389275997078</v>
      </c>
      <c r="G49" s="38">
        <v>3608</v>
      </c>
      <c r="H49" s="42">
        <v>700</v>
      </c>
      <c r="I49" s="42">
        <v>700</v>
      </c>
      <c r="J49" s="68">
        <f t="shared" si="9"/>
        <v>100</v>
      </c>
    </row>
    <row r="50" spans="1:10" x14ac:dyDescent="0.25">
      <c r="A50" s="74">
        <v>3214</v>
      </c>
      <c r="B50" s="75" t="s">
        <v>126</v>
      </c>
      <c r="C50" s="38">
        <v>1968.2</v>
      </c>
      <c r="D50" s="38">
        <f>C50/7.5345</f>
        <v>261.22503152166701</v>
      </c>
      <c r="E50" s="42">
        <v>2000</v>
      </c>
      <c r="F50" s="38">
        <f>E50/7.5345</f>
        <v>265.44561682925212</v>
      </c>
      <c r="G50" s="38">
        <v>2000</v>
      </c>
      <c r="H50" s="42">
        <v>2800</v>
      </c>
      <c r="I50" s="42">
        <v>436.5</v>
      </c>
      <c r="J50" s="68">
        <f t="shared" si="9"/>
        <v>15.589285714285714</v>
      </c>
    </row>
    <row r="51" spans="1:10" x14ac:dyDescent="0.25">
      <c r="A51" s="88">
        <v>322</v>
      </c>
      <c r="B51" s="89" t="s">
        <v>109</v>
      </c>
      <c r="C51" s="36">
        <f t="shared" ref="C51:H51" si="14">SUM(C52:C55)</f>
        <v>290000</v>
      </c>
      <c r="D51" s="36">
        <f t="shared" si="14"/>
        <v>38489.614440241552</v>
      </c>
      <c r="E51" s="36">
        <f t="shared" si="14"/>
        <v>290000</v>
      </c>
      <c r="F51" s="36">
        <f t="shared" si="14"/>
        <v>38489.614440241559</v>
      </c>
      <c r="G51" s="36">
        <f t="shared" si="14"/>
        <v>243611.25</v>
      </c>
      <c r="H51" s="36">
        <f t="shared" si="14"/>
        <v>39182</v>
      </c>
      <c r="I51" s="36">
        <v>37587.31</v>
      </c>
      <c r="J51" s="68">
        <f t="shared" si="9"/>
        <v>95.9300444081466</v>
      </c>
    </row>
    <row r="52" spans="1:10" x14ac:dyDescent="0.25">
      <c r="A52" s="74">
        <v>3221</v>
      </c>
      <c r="B52" s="75" t="s">
        <v>127</v>
      </c>
      <c r="C52" s="38">
        <v>147973.85999999999</v>
      </c>
      <c r="D52" s="38">
        <f>C52/7.5345</f>
        <v>19639.506271152695</v>
      </c>
      <c r="E52" s="42">
        <v>130000</v>
      </c>
      <c r="F52" s="38">
        <f>E52/7.5345</f>
        <v>17253.965093901385</v>
      </c>
      <c r="G52" s="38">
        <v>90000</v>
      </c>
      <c r="H52" s="42">
        <v>9000</v>
      </c>
      <c r="I52" s="42">
        <v>7979.55</v>
      </c>
      <c r="J52" s="68">
        <f t="shared" si="9"/>
        <v>88.661666666666676</v>
      </c>
    </row>
    <row r="53" spans="1:10" x14ac:dyDescent="0.25">
      <c r="A53" s="74">
        <v>3223</v>
      </c>
      <c r="B53" s="75" t="s">
        <v>128</v>
      </c>
      <c r="C53" s="38">
        <v>105066.56</v>
      </c>
      <c r="D53" s="38">
        <f>C53/7.5345</f>
        <v>13944.728913663812</v>
      </c>
      <c r="E53" s="42">
        <v>120000</v>
      </c>
      <c r="F53" s="38">
        <f>E53/7.5345</f>
        <v>15926.737009755125</v>
      </c>
      <c r="G53" s="38">
        <v>98611.25</v>
      </c>
      <c r="H53" s="42">
        <v>28582</v>
      </c>
      <c r="I53" s="42">
        <v>28582</v>
      </c>
      <c r="J53" s="68">
        <f t="shared" si="9"/>
        <v>100</v>
      </c>
    </row>
    <row r="54" spans="1:10" x14ac:dyDescent="0.25">
      <c r="A54" s="74">
        <v>3225</v>
      </c>
      <c r="B54" s="75" t="s">
        <v>129</v>
      </c>
      <c r="C54" s="38">
        <v>32832.370000000003</v>
      </c>
      <c r="D54" s="38">
        <f>C54/7.5345</f>
        <v>4357.6043533081165</v>
      </c>
      <c r="E54" s="42">
        <v>35000</v>
      </c>
      <c r="F54" s="38">
        <f>E54/7.5345</f>
        <v>4645.298294511912</v>
      </c>
      <c r="G54" s="38">
        <v>50000</v>
      </c>
      <c r="H54" s="42">
        <v>400</v>
      </c>
      <c r="I54" s="42">
        <v>0</v>
      </c>
      <c r="J54" s="68">
        <f t="shared" si="9"/>
        <v>0</v>
      </c>
    </row>
    <row r="55" spans="1:10" ht="26.25" x14ac:dyDescent="0.25">
      <c r="A55" s="74">
        <v>3227</v>
      </c>
      <c r="B55" s="75" t="s">
        <v>130</v>
      </c>
      <c r="C55" s="38">
        <v>4127.21</v>
      </c>
      <c r="D55" s="38">
        <f>C55/7.5345</f>
        <v>547.77490211692873</v>
      </c>
      <c r="E55" s="42">
        <v>5000</v>
      </c>
      <c r="F55" s="38">
        <f>E55/7.5345</f>
        <v>663.61404207313024</v>
      </c>
      <c r="G55" s="38">
        <v>5000</v>
      </c>
      <c r="H55" s="42">
        <v>1200</v>
      </c>
      <c r="I55" s="42">
        <v>1025.76</v>
      </c>
      <c r="J55" s="68">
        <f t="shared" si="9"/>
        <v>85.48</v>
      </c>
    </row>
    <row r="56" spans="1:10" x14ac:dyDescent="0.25">
      <c r="A56" s="88">
        <v>323</v>
      </c>
      <c r="B56" s="89" t="s">
        <v>131</v>
      </c>
      <c r="C56" s="36">
        <f t="shared" ref="C56:H56" si="15">SUM(C57:C64)</f>
        <v>134500</v>
      </c>
      <c r="D56" s="36">
        <f t="shared" si="15"/>
        <v>17851.217731767203</v>
      </c>
      <c r="E56" s="36">
        <f t="shared" si="15"/>
        <v>134500</v>
      </c>
      <c r="F56" s="36">
        <f t="shared" si="15"/>
        <v>17851.217731767203</v>
      </c>
      <c r="G56" s="36">
        <f t="shared" si="15"/>
        <v>156000</v>
      </c>
      <c r="H56" s="36">
        <f t="shared" si="15"/>
        <v>18331.22</v>
      </c>
      <c r="I56" s="36">
        <v>10043.549999999999</v>
      </c>
      <c r="J56" s="68">
        <f t="shared" si="9"/>
        <v>54.789315713847728</v>
      </c>
    </row>
    <row r="57" spans="1:10" x14ac:dyDescent="0.25">
      <c r="A57" s="74">
        <v>3231</v>
      </c>
      <c r="B57" s="75" t="s">
        <v>132</v>
      </c>
      <c r="C57" s="38">
        <v>15651.34</v>
      </c>
      <c r="D57" s="38">
        <f t="shared" ref="D57:D64" si="16">C57/7.5345</f>
        <v>2077.2898002521733</v>
      </c>
      <c r="E57" s="42">
        <v>15000</v>
      </c>
      <c r="F57" s="38">
        <f t="shared" ref="F57:F64" si="17">E57/7.5345</f>
        <v>1990.8421262193906</v>
      </c>
      <c r="G57" s="38">
        <v>14000</v>
      </c>
      <c r="H57" s="42">
        <v>1799.29</v>
      </c>
      <c r="I57" s="42">
        <v>1277.54</v>
      </c>
      <c r="J57" s="68">
        <f t="shared" si="9"/>
        <v>71.002450966770226</v>
      </c>
    </row>
    <row r="58" spans="1:10" x14ac:dyDescent="0.25">
      <c r="A58" s="74">
        <v>3233</v>
      </c>
      <c r="B58" s="75" t="s">
        <v>133</v>
      </c>
      <c r="C58" s="38">
        <v>2835</v>
      </c>
      <c r="D58" s="38">
        <f t="shared" si="16"/>
        <v>376.26916185546486</v>
      </c>
      <c r="E58" s="42">
        <v>4000</v>
      </c>
      <c r="F58" s="38">
        <f t="shared" si="17"/>
        <v>530.89123365850423</v>
      </c>
      <c r="G58" s="38">
        <v>3500</v>
      </c>
      <c r="H58" s="42">
        <v>265.45</v>
      </c>
      <c r="I58" s="42">
        <v>0</v>
      </c>
      <c r="J58" s="68">
        <f t="shared" si="9"/>
        <v>0</v>
      </c>
    </row>
    <row r="59" spans="1:10" x14ac:dyDescent="0.25">
      <c r="A59" s="74">
        <v>3234</v>
      </c>
      <c r="B59" s="75" t="s">
        <v>134</v>
      </c>
      <c r="C59" s="38">
        <v>55712.36</v>
      </c>
      <c r="D59" s="38">
        <f t="shared" si="16"/>
        <v>7394.3008826066753</v>
      </c>
      <c r="E59" s="42">
        <v>56000</v>
      </c>
      <c r="F59" s="38">
        <f t="shared" si="17"/>
        <v>7432.4772712190588</v>
      </c>
      <c r="G59" s="38">
        <v>56000</v>
      </c>
      <c r="H59" s="42">
        <v>5200</v>
      </c>
      <c r="I59" s="42">
        <v>3011.73</v>
      </c>
      <c r="J59" s="68">
        <f t="shared" si="9"/>
        <v>57.917884615384615</v>
      </c>
    </row>
    <row r="60" spans="1:10" x14ac:dyDescent="0.25">
      <c r="A60" s="74">
        <v>3235</v>
      </c>
      <c r="B60" s="75" t="s">
        <v>135</v>
      </c>
      <c r="C60" s="38">
        <v>10567.5</v>
      </c>
      <c r="D60" s="38">
        <f t="shared" si="16"/>
        <v>1402.5482779215608</v>
      </c>
      <c r="E60" s="42">
        <v>10000</v>
      </c>
      <c r="F60" s="38">
        <f t="shared" si="17"/>
        <v>1327.2280841462605</v>
      </c>
      <c r="G60" s="38">
        <v>11000</v>
      </c>
      <c r="H60" s="42">
        <v>3500</v>
      </c>
      <c r="I60" s="42">
        <v>2638.7</v>
      </c>
      <c r="J60" s="68">
        <f t="shared" si="9"/>
        <v>75.391428571428563</v>
      </c>
    </row>
    <row r="61" spans="1:10" x14ac:dyDescent="0.25">
      <c r="A61" s="74">
        <v>3236</v>
      </c>
      <c r="B61" s="75" t="s">
        <v>136</v>
      </c>
      <c r="C61" s="38">
        <v>12500</v>
      </c>
      <c r="D61" s="38">
        <f t="shared" si="16"/>
        <v>1659.0351051828256</v>
      </c>
      <c r="E61" s="42">
        <v>18000</v>
      </c>
      <c r="F61" s="38">
        <f t="shared" si="17"/>
        <v>2389.0105514632687</v>
      </c>
      <c r="G61" s="38">
        <v>45000</v>
      </c>
      <c r="H61" s="42">
        <v>4011.31</v>
      </c>
      <c r="I61" s="42">
        <v>199.6</v>
      </c>
      <c r="J61" s="68">
        <f t="shared" si="9"/>
        <v>4.9759305563519156</v>
      </c>
    </row>
    <row r="62" spans="1:10" x14ac:dyDescent="0.25">
      <c r="A62" s="74">
        <v>3237</v>
      </c>
      <c r="B62" s="75" t="s">
        <v>137</v>
      </c>
      <c r="C62" s="38">
        <v>0</v>
      </c>
      <c r="D62" s="38">
        <f t="shared" si="16"/>
        <v>0</v>
      </c>
      <c r="E62" s="42">
        <v>500</v>
      </c>
      <c r="F62" s="38">
        <f t="shared" si="17"/>
        <v>66.361404207313029</v>
      </c>
      <c r="G62" s="38">
        <v>500</v>
      </c>
      <c r="H62" s="42">
        <v>398.17</v>
      </c>
      <c r="I62" s="42">
        <v>62.5</v>
      </c>
      <c r="J62" s="68">
        <f t="shared" si="9"/>
        <v>15.696812919104906</v>
      </c>
    </row>
    <row r="63" spans="1:10" x14ac:dyDescent="0.25">
      <c r="A63" s="74">
        <v>3238</v>
      </c>
      <c r="B63" s="75" t="s">
        <v>138</v>
      </c>
      <c r="C63" s="38">
        <v>15909.38</v>
      </c>
      <c r="D63" s="38">
        <f t="shared" si="16"/>
        <v>2111.5375937354834</v>
      </c>
      <c r="E63" s="42">
        <v>16000</v>
      </c>
      <c r="F63" s="38">
        <f t="shared" si="17"/>
        <v>2123.5649346340169</v>
      </c>
      <c r="G63" s="38">
        <v>13000</v>
      </c>
      <c r="H63" s="42">
        <v>2757</v>
      </c>
      <c r="I63" s="42">
        <v>1704.73</v>
      </c>
      <c r="J63" s="68">
        <f t="shared" si="9"/>
        <v>61.832789263692419</v>
      </c>
    </row>
    <row r="64" spans="1:10" x14ac:dyDescent="0.25">
      <c r="A64" s="74">
        <v>3239</v>
      </c>
      <c r="B64" s="75" t="s">
        <v>139</v>
      </c>
      <c r="C64" s="38">
        <v>21324.42</v>
      </c>
      <c r="D64" s="38">
        <f t="shared" si="16"/>
        <v>2830.2369102130197</v>
      </c>
      <c r="E64" s="42">
        <v>15000</v>
      </c>
      <c r="F64" s="38">
        <f t="shared" si="17"/>
        <v>1990.8421262193906</v>
      </c>
      <c r="G64" s="38">
        <v>13000</v>
      </c>
      <c r="H64" s="42">
        <v>400</v>
      </c>
      <c r="I64" s="42">
        <v>1148.75</v>
      </c>
      <c r="J64" s="68">
        <f t="shared" si="9"/>
        <v>287.1875</v>
      </c>
    </row>
    <row r="65" spans="1:10" ht="26.25" x14ac:dyDescent="0.25">
      <c r="A65" s="88">
        <v>329</v>
      </c>
      <c r="B65" s="89" t="s">
        <v>140</v>
      </c>
      <c r="C65" s="36">
        <f t="shared" ref="C65:H65" si="18">SUM(C66:C70)</f>
        <v>39792</v>
      </c>
      <c r="D65" s="36">
        <f t="shared" si="18"/>
        <v>5281.3059924347999</v>
      </c>
      <c r="E65" s="36">
        <f t="shared" si="18"/>
        <v>39792</v>
      </c>
      <c r="F65" s="36">
        <f t="shared" si="18"/>
        <v>5281.3059924347999</v>
      </c>
      <c r="G65" s="36">
        <f t="shared" si="18"/>
        <v>38792</v>
      </c>
      <c r="H65" s="36">
        <f t="shared" si="18"/>
        <v>2061.7799999999997</v>
      </c>
      <c r="I65" s="36">
        <v>649.95000000000005</v>
      </c>
      <c r="J65" s="68">
        <f t="shared" si="9"/>
        <v>31.523731920961506</v>
      </c>
    </row>
    <row r="66" spans="1:10" x14ac:dyDescent="0.25">
      <c r="A66" s="74">
        <v>3292</v>
      </c>
      <c r="B66" s="75" t="s">
        <v>141</v>
      </c>
      <c r="C66" s="38">
        <v>16316.51</v>
      </c>
      <c r="D66" s="38">
        <f>C66/7.5345</f>
        <v>2165.5730307253302</v>
      </c>
      <c r="E66" s="42">
        <v>16350</v>
      </c>
      <c r="F66" s="38">
        <f>E66/7.5345</f>
        <v>2170.0179175791359</v>
      </c>
      <c r="G66" s="38">
        <v>16350</v>
      </c>
      <c r="H66" s="42">
        <v>0</v>
      </c>
      <c r="I66" s="42">
        <v>0</v>
      </c>
      <c r="J66" s="68">
        <v>0</v>
      </c>
    </row>
    <row r="67" spans="1:10" x14ac:dyDescent="0.25">
      <c r="A67" s="74">
        <v>3293</v>
      </c>
      <c r="B67" s="75" t="s">
        <v>142</v>
      </c>
      <c r="C67" s="38">
        <v>0</v>
      </c>
      <c r="D67" s="38">
        <f>C67/7.5345</f>
        <v>0</v>
      </c>
      <c r="E67" s="42">
        <v>1000</v>
      </c>
      <c r="F67" s="38">
        <f>E67/7.5345</f>
        <v>132.72280841462606</v>
      </c>
      <c r="G67" s="38">
        <v>1000</v>
      </c>
      <c r="H67" s="42">
        <v>400</v>
      </c>
      <c r="I67" s="42">
        <v>0</v>
      </c>
      <c r="J67" s="68">
        <f t="shared" ref="J67:J81" si="19">I67/H67*100</f>
        <v>0</v>
      </c>
    </row>
    <row r="68" spans="1:10" x14ac:dyDescent="0.25">
      <c r="A68" s="74">
        <v>3294</v>
      </c>
      <c r="B68" s="75" t="s">
        <v>143</v>
      </c>
      <c r="C68" s="38">
        <v>2600</v>
      </c>
      <c r="D68" s="38">
        <f>C68/7.5345</f>
        <v>345.07930187802771</v>
      </c>
      <c r="E68" s="42">
        <v>2500</v>
      </c>
      <c r="F68" s="38">
        <f>E68/7.5345</f>
        <v>331.80702103656512</v>
      </c>
      <c r="G68" s="38">
        <v>2500</v>
      </c>
      <c r="H68" s="42">
        <v>400</v>
      </c>
      <c r="I68" s="42">
        <v>125</v>
      </c>
      <c r="J68" s="68">
        <f t="shared" si="19"/>
        <v>31.25</v>
      </c>
    </row>
    <row r="69" spans="1:10" x14ac:dyDescent="0.25">
      <c r="A69" s="74">
        <v>3295</v>
      </c>
      <c r="B69" s="75" t="s">
        <v>144</v>
      </c>
      <c r="C69" s="38">
        <v>225</v>
      </c>
      <c r="D69" s="38">
        <f>C69/7.5345</f>
        <v>29.86263189329086</v>
      </c>
      <c r="E69" s="42">
        <v>500</v>
      </c>
      <c r="F69" s="38">
        <f>E69/7.5345</f>
        <v>66.361404207313029</v>
      </c>
      <c r="G69" s="38">
        <v>2500</v>
      </c>
      <c r="H69" s="42">
        <v>200</v>
      </c>
      <c r="I69" s="42">
        <v>127.44</v>
      </c>
      <c r="J69" s="68">
        <f t="shared" si="19"/>
        <v>63.72</v>
      </c>
    </row>
    <row r="70" spans="1:10" ht="26.25" x14ac:dyDescent="0.25">
      <c r="A70" s="74">
        <v>3299</v>
      </c>
      <c r="B70" s="75" t="s">
        <v>140</v>
      </c>
      <c r="C70" s="38">
        <v>20650.490000000002</v>
      </c>
      <c r="D70" s="38">
        <f>C70/7.5345</f>
        <v>2740.7910279381513</v>
      </c>
      <c r="E70" s="42">
        <v>19442</v>
      </c>
      <c r="F70" s="38">
        <f>E70/7.5345</f>
        <v>2580.3968411971596</v>
      </c>
      <c r="G70" s="38">
        <v>16442</v>
      </c>
      <c r="H70" s="42">
        <v>1061.78</v>
      </c>
      <c r="I70" s="42">
        <v>397.51</v>
      </c>
      <c r="J70" s="68">
        <f t="shared" si="19"/>
        <v>37.438075684228373</v>
      </c>
    </row>
    <row r="71" spans="1:10" x14ac:dyDescent="0.25">
      <c r="A71" s="86">
        <v>34</v>
      </c>
      <c r="B71" s="87" t="s">
        <v>145</v>
      </c>
      <c r="C71" s="71">
        <f t="shared" ref="C71:G72" si="20">C72</f>
        <v>6000</v>
      </c>
      <c r="D71" s="71">
        <f t="shared" si="20"/>
        <v>796.33685048775624</v>
      </c>
      <c r="E71" s="71">
        <f t="shared" si="20"/>
        <v>6000</v>
      </c>
      <c r="F71" s="71">
        <f t="shared" si="20"/>
        <v>796.33685048775624</v>
      </c>
      <c r="G71" s="71">
        <f t="shared" si="20"/>
        <v>6000</v>
      </c>
      <c r="H71" s="71">
        <v>1100</v>
      </c>
      <c r="I71" s="71">
        <v>261.77</v>
      </c>
      <c r="J71" s="128">
        <f t="shared" si="19"/>
        <v>23.797272727272727</v>
      </c>
    </row>
    <row r="72" spans="1:10" x14ac:dyDescent="0.25">
      <c r="A72" s="88">
        <v>343</v>
      </c>
      <c r="B72" s="89" t="s">
        <v>146</v>
      </c>
      <c r="C72" s="36">
        <f t="shared" si="20"/>
        <v>6000</v>
      </c>
      <c r="D72" s="36">
        <f t="shared" si="20"/>
        <v>796.33685048775624</v>
      </c>
      <c r="E72" s="36">
        <f t="shared" si="20"/>
        <v>6000</v>
      </c>
      <c r="F72" s="36">
        <f t="shared" si="20"/>
        <v>796.33685048775624</v>
      </c>
      <c r="G72" s="36">
        <f t="shared" si="20"/>
        <v>6000</v>
      </c>
      <c r="H72" s="36">
        <f>H73</f>
        <v>1100</v>
      </c>
      <c r="I72" s="36">
        <v>261.77</v>
      </c>
      <c r="J72" s="68">
        <f t="shared" si="19"/>
        <v>23.797272727272727</v>
      </c>
    </row>
    <row r="73" spans="1:10" ht="26.25" x14ac:dyDescent="0.25">
      <c r="A73" s="74">
        <v>3431</v>
      </c>
      <c r="B73" s="75" t="s">
        <v>147</v>
      </c>
      <c r="C73" s="38">
        <v>6000</v>
      </c>
      <c r="D73" s="38">
        <f>C73/7.5345</f>
        <v>796.33685048775624</v>
      </c>
      <c r="E73" s="42">
        <v>6000</v>
      </c>
      <c r="F73" s="38">
        <f>E73/7.5345</f>
        <v>796.33685048775624</v>
      </c>
      <c r="G73" s="38">
        <v>6000</v>
      </c>
      <c r="H73" s="42">
        <v>1100</v>
      </c>
      <c r="I73" s="42">
        <v>261.77</v>
      </c>
      <c r="J73" s="68">
        <f t="shared" si="19"/>
        <v>23.797272727272727</v>
      </c>
    </row>
    <row r="74" spans="1:10" x14ac:dyDescent="0.25">
      <c r="A74" s="203" t="s">
        <v>148</v>
      </c>
      <c r="B74" s="204" t="s">
        <v>149</v>
      </c>
      <c r="C74" s="59">
        <f t="shared" ref="C74:H76" si="21">C75</f>
        <v>109388.46</v>
      </c>
      <c r="D74" s="59">
        <f t="shared" si="21"/>
        <v>14518.343619350986</v>
      </c>
      <c r="E74" s="59">
        <f t="shared" si="21"/>
        <v>109388.46</v>
      </c>
      <c r="F74" s="59">
        <f t="shared" si="21"/>
        <v>14518.343619350986</v>
      </c>
      <c r="G74" s="59">
        <f t="shared" si="21"/>
        <v>110566.58</v>
      </c>
      <c r="H74" s="165">
        <f t="shared" si="21"/>
        <v>12405</v>
      </c>
      <c r="I74" s="165">
        <v>3525.56</v>
      </c>
      <c r="J74" s="166">
        <f t="shared" si="19"/>
        <v>28.420475614671503</v>
      </c>
    </row>
    <row r="75" spans="1:10" x14ac:dyDescent="0.25">
      <c r="A75" s="82" t="s">
        <v>54</v>
      </c>
      <c r="B75" s="83" t="s">
        <v>66</v>
      </c>
      <c r="C75" s="63">
        <f t="shared" si="21"/>
        <v>109388.46</v>
      </c>
      <c r="D75" s="63">
        <f t="shared" si="21"/>
        <v>14518.343619350986</v>
      </c>
      <c r="E75" s="63">
        <f t="shared" si="21"/>
        <v>109388.46</v>
      </c>
      <c r="F75" s="63">
        <f t="shared" si="21"/>
        <v>14518.343619350986</v>
      </c>
      <c r="G75" s="63">
        <f t="shared" si="21"/>
        <v>110566.58</v>
      </c>
      <c r="H75" s="63">
        <f t="shared" si="21"/>
        <v>12405</v>
      </c>
      <c r="I75" s="63">
        <v>3525.56</v>
      </c>
      <c r="J75" s="64">
        <f t="shared" si="19"/>
        <v>28.420475614671503</v>
      </c>
    </row>
    <row r="76" spans="1:10" x14ac:dyDescent="0.25">
      <c r="A76" s="84">
        <v>3</v>
      </c>
      <c r="B76" s="91" t="s">
        <v>108</v>
      </c>
      <c r="C76" s="67">
        <f t="shared" si="21"/>
        <v>109388.46</v>
      </c>
      <c r="D76" s="67">
        <f t="shared" si="21"/>
        <v>14518.343619350986</v>
      </c>
      <c r="E76" s="67">
        <f t="shared" si="21"/>
        <v>109388.46</v>
      </c>
      <c r="F76" s="67">
        <f t="shared" si="21"/>
        <v>14518.343619350986</v>
      </c>
      <c r="G76" s="67">
        <f t="shared" si="21"/>
        <v>110566.58</v>
      </c>
      <c r="H76" s="67">
        <f t="shared" si="21"/>
        <v>12405</v>
      </c>
      <c r="I76" s="67">
        <v>3525.56</v>
      </c>
      <c r="J76" s="121">
        <f t="shared" si="19"/>
        <v>28.420475614671503</v>
      </c>
    </row>
    <row r="77" spans="1:10" x14ac:dyDescent="0.25">
      <c r="A77" s="86">
        <v>32</v>
      </c>
      <c r="B77" s="87" t="s">
        <v>65</v>
      </c>
      <c r="C77" s="71">
        <f t="shared" ref="C77:G77" si="22">C78+C80</f>
        <v>109388.46</v>
      </c>
      <c r="D77" s="71">
        <f t="shared" si="22"/>
        <v>14518.343619350986</v>
      </c>
      <c r="E77" s="71">
        <f t="shared" si="22"/>
        <v>109388.46</v>
      </c>
      <c r="F77" s="71">
        <f t="shared" si="22"/>
        <v>14518.343619350986</v>
      </c>
      <c r="G77" s="71">
        <f t="shared" si="22"/>
        <v>110566.58</v>
      </c>
      <c r="H77" s="71">
        <v>12405</v>
      </c>
      <c r="I77" s="71">
        <v>987.06</v>
      </c>
      <c r="J77" s="128">
        <f t="shared" si="19"/>
        <v>7.9569528415961308</v>
      </c>
    </row>
    <row r="78" spans="1:10" x14ac:dyDescent="0.25">
      <c r="A78" s="88">
        <v>322</v>
      </c>
      <c r="B78" s="89" t="s">
        <v>109</v>
      </c>
      <c r="C78" s="36">
        <f t="shared" ref="C78:G78" si="23">C79</f>
        <v>23500</v>
      </c>
      <c r="D78" s="36">
        <f t="shared" si="23"/>
        <v>3118.9859977437122</v>
      </c>
      <c r="E78" s="36">
        <f t="shared" si="23"/>
        <v>23500</v>
      </c>
      <c r="F78" s="36">
        <f t="shared" si="23"/>
        <v>3118.9859977437122</v>
      </c>
      <c r="G78" s="36">
        <f t="shared" si="23"/>
        <v>28500</v>
      </c>
      <c r="H78" s="36">
        <v>5905</v>
      </c>
      <c r="I78" s="36">
        <v>987.06</v>
      </c>
      <c r="J78" s="68">
        <f t="shared" si="19"/>
        <v>16.715664690939882</v>
      </c>
    </row>
    <row r="79" spans="1:10" ht="26.25" x14ac:dyDescent="0.25">
      <c r="A79" s="74">
        <v>3224</v>
      </c>
      <c r="B79" s="75" t="s">
        <v>150</v>
      </c>
      <c r="C79" s="38">
        <v>23500</v>
      </c>
      <c r="D79" s="38">
        <f>C79/7.5345</f>
        <v>3118.9859977437122</v>
      </c>
      <c r="E79" s="42">
        <v>23500</v>
      </c>
      <c r="F79" s="38">
        <f>E79/7.5345</f>
        <v>3118.9859977437122</v>
      </c>
      <c r="G79" s="38">
        <v>28500</v>
      </c>
      <c r="H79" s="42">
        <v>5905</v>
      </c>
      <c r="I79" s="42">
        <v>987.06</v>
      </c>
      <c r="J79" s="68">
        <f t="shared" si="19"/>
        <v>16.715664690939882</v>
      </c>
    </row>
    <row r="80" spans="1:10" x14ac:dyDescent="0.25">
      <c r="A80" s="88">
        <v>323</v>
      </c>
      <c r="B80" s="89" t="s">
        <v>131</v>
      </c>
      <c r="C80" s="36">
        <f t="shared" ref="C80:G80" si="24">SUM(C81:C82)</f>
        <v>85888.46</v>
      </c>
      <c r="D80" s="36">
        <f t="shared" si="24"/>
        <v>11399.357621607274</v>
      </c>
      <c r="E80" s="36">
        <f t="shared" si="24"/>
        <v>85888.46</v>
      </c>
      <c r="F80" s="36">
        <f t="shared" si="24"/>
        <v>11399.357621607274</v>
      </c>
      <c r="G80" s="36">
        <f t="shared" si="24"/>
        <v>82066.58</v>
      </c>
      <c r="H80" s="36">
        <v>6500</v>
      </c>
      <c r="I80" s="36">
        <v>2538.5</v>
      </c>
      <c r="J80" s="68">
        <f t="shared" si="19"/>
        <v>39.053846153846159</v>
      </c>
    </row>
    <row r="81" spans="1:10" x14ac:dyDescent="0.25">
      <c r="A81" s="74">
        <v>3232</v>
      </c>
      <c r="B81" s="75" t="s">
        <v>151</v>
      </c>
      <c r="C81" s="38">
        <v>85888.46</v>
      </c>
      <c r="D81" s="38">
        <f>C81/7.5345</f>
        <v>11399.357621607274</v>
      </c>
      <c r="E81" s="42">
        <v>84888.46</v>
      </c>
      <c r="F81" s="38">
        <f>E81/7.5345</f>
        <v>11266.634813192648</v>
      </c>
      <c r="G81" s="38">
        <v>81066.58</v>
      </c>
      <c r="H81" s="42">
        <v>6500</v>
      </c>
      <c r="I81" s="42">
        <v>2538.5</v>
      </c>
      <c r="J81" s="68">
        <f t="shared" si="19"/>
        <v>39.053846153846159</v>
      </c>
    </row>
    <row r="82" spans="1:10" x14ac:dyDescent="0.25">
      <c r="A82" s="74">
        <v>3237</v>
      </c>
      <c r="B82" s="75" t="s">
        <v>137</v>
      </c>
      <c r="C82" s="38">
        <v>0</v>
      </c>
      <c r="D82" s="38">
        <f>C82/7.5345</f>
        <v>0</v>
      </c>
      <c r="E82" s="42">
        <v>1000</v>
      </c>
      <c r="F82" s="38">
        <f>E82/7.5345</f>
        <v>132.72280841462606</v>
      </c>
      <c r="G82" s="38">
        <v>1000</v>
      </c>
      <c r="H82" s="42">
        <v>0</v>
      </c>
      <c r="I82" s="42">
        <v>0</v>
      </c>
      <c r="J82" s="68">
        <v>0</v>
      </c>
    </row>
    <row r="83" spans="1:10" ht="28.5" customHeight="1" x14ac:dyDescent="0.25">
      <c r="A83" s="213" t="s">
        <v>152</v>
      </c>
      <c r="B83" s="214" t="s">
        <v>153</v>
      </c>
      <c r="C83" s="76">
        <f t="shared" ref="C83:G83" si="25">C84</f>
        <v>502468.80999999994</v>
      </c>
      <c r="D83" s="76">
        <f t="shared" si="25"/>
        <v>66689.071603955133</v>
      </c>
      <c r="E83" s="76">
        <f t="shared" si="25"/>
        <v>519892.13</v>
      </c>
      <c r="F83" s="76">
        <f t="shared" si="25"/>
        <v>69001.543566261855</v>
      </c>
      <c r="G83" s="76">
        <f t="shared" si="25"/>
        <v>439813.03</v>
      </c>
      <c r="H83" s="212">
        <v>150559.96</v>
      </c>
      <c r="I83" s="212">
        <v>80818.990000000005</v>
      </c>
      <c r="J83" s="210">
        <f>I83/H83*100</f>
        <v>53.678939606519563</v>
      </c>
    </row>
    <row r="84" spans="1:10" ht="28.5" customHeight="1" x14ac:dyDescent="0.25">
      <c r="A84" s="201" t="s">
        <v>154</v>
      </c>
      <c r="B84" s="202" t="s">
        <v>155</v>
      </c>
      <c r="C84" s="77">
        <f t="shared" ref="C84:G84" si="26">C85+C221+C234</f>
        <v>502468.80999999994</v>
      </c>
      <c r="D84" s="77">
        <f t="shared" si="26"/>
        <v>66689.071603955133</v>
      </c>
      <c r="E84" s="77">
        <f t="shared" si="26"/>
        <v>519892.13</v>
      </c>
      <c r="F84" s="77">
        <f t="shared" si="26"/>
        <v>69001.543566261855</v>
      </c>
      <c r="G84" s="77">
        <f t="shared" si="26"/>
        <v>439813.03</v>
      </c>
      <c r="H84" s="200">
        <v>150559.96</v>
      </c>
      <c r="I84" s="200">
        <v>80818.990000000005</v>
      </c>
      <c r="J84" s="199">
        <f>I84/H84*100</f>
        <v>53.678939606519563</v>
      </c>
    </row>
    <row r="85" spans="1:10" x14ac:dyDescent="0.25">
      <c r="A85" s="78" t="s">
        <v>103</v>
      </c>
      <c r="B85" s="79" t="s">
        <v>156</v>
      </c>
      <c r="C85" s="55">
        <f t="shared" ref="C85:G85" si="27">C86+C92+C99+C126+C132+C159+C194</f>
        <v>470093.80999999994</v>
      </c>
      <c r="D85" s="55">
        <f t="shared" si="27"/>
        <v>62392.170681531614</v>
      </c>
      <c r="E85" s="55">
        <f t="shared" si="27"/>
        <v>504100</v>
      </c>
      <c r="F85" s="55">
        <f t="shared" si="27"/>
        <v>66905.567721812986</v>
      </c>
      <c r="G85" s="55">
        <f t="shared" si="27"/>
        <v>439813.03</v>
      </c>
      <c r="H85" s="55">
        <v>150559.96</v>
      </c>
      <c r="I85" s="55">
        <v>17000</v>
      </c>
      <c r="J85" s="56">
        <f>I85/H85*100</f>
        <v>11.291182595957119</v>
      </c>
    </row>
    <row r="86" spans="1:10" x14ac:dyDescent="0.25">
      <c r="A86" s="90" t="s">
        <v>222</v>
      </c>
      <c r="B86" s="81" t="s">
        <v>267</v>
      </c>
      <c r="C86" s="59">
        <f t="shared" ref="C86:G90" si="28">C87</f>
        <v>2500</v>
      </c>
      <c r="D86" s="59">
        <f t="shared" si="28"/>
        <v>331.80702103656512</v>
      </c>
      <c r="E86" s="59">
        <f t="shared" si="28"/>
        <v>2500</v>
      </c>
      <c r="F86" s="59">
        <f t="shared" si="28"/>
        <v>331.80702103656512</v>
      </c>
      <c r="G86" s="59">
        <f t="shared" si="28"/>
        <v>5000</v>
      </c>
      <c r="H86" s="59">
        <f>H87</f>
        <v>5500</v>
      </c>
      <c r="I86" s="59">
        <f t="shared" ref="I86:J86" si="29">I87</f>
        <v>17000</v>
      </c>
      <c r="J86" s="59">
        <f t="shared" si="29"/>
        <v>309.09090909090907</v>
      </c>
    </row>
    <row r="87" spans="1:10" x14ac:dyDescent="0.25">
      <c r="A87" s="82" t="s">
        <v>56</v>
      </c>
      <c r="B87" s="92" t="s">
        <v>57</v>
      </c>
      <c r="C87" s="63">
        <f t="shared" ref="C87:I87" si="30">C89</f>
        <v>2500</v>
      </c>
      <c r="D87" s="63">
        <f t="shared" si="30"/>
        <v>331.80702103656512</v>
      </c>
      <c r="E87" s="63">
        <f t="shared" si="30"/>
        <v>2500</v>
      </c>
      <c r="F87" s="63">
        <f t="shared" si="30"/>
        <v>331.80702103656512</v>
      </c>
      <c r="G87" s="63">
        <f t="shared" si="30"/>
        <v>5000</v>
      </c>
      <c r="H87" s="63">
        <f t="shared" si="30"/>
        <v>5500</v>
      </c>
      <c r="I87" s="63">
        <f t="shared" si="30"/>
        <v>17000</v>
      </c>
      <c r="J87" s="64">
        <f t="shared" ref="J87:J96" si="31">I87/H87*100</f>
        <v>309.09090909090907</v>
      </c>
    </row>
    <row r="88" spans="1:10" x14ac:dyDescent="0.25">
      <c r="A88" s="65">
        <v>3</v>
      </c>
      <c r="B88" s="66" t="s">
        <v>108</v>
      </c>
      <c r="C88" s="63"/>
      <c r="D88" s="63"/>
      <c r="E88" s="63"/>
      <c r="F88" s="63"/>
      <c r="G88" s="63"/>
      <c r="H88" s="129">
        <f t="shared" ref="H88:I89" si="32">H89</f>
        <v>5500</v>
      </c>
      <c r="I88" s="129">
        <f t="shared" si="32"/>
        <v>17000</v>
      </c>
      <c r="J88" s="130">
        <f t="shared" si="31"/>
        <v>309.09090909090907</v>
      </c>
    </row>
    <row r="89" spans="1:10" x14ac:dyDescent="0.25">
      <c r="A89" s="69">
        <v>32</v>
      </c>
      <c r="B89" s="70" t="s">
        <v>65</v>
      </c>
      <c r="C89" s="71">
        <f t="shared" si="28"/>
        <v>2500</v>
      </c>
      <c r="D89" s="71">
        <f t="shared" si="28"/>
        <v>331.80702103656512</v>
      </c>
      <c r="E89" s="71">
        <f t="shared" si="28"/>
        <v>2500</v>
      </c>
      <c r="F89" s="71">
        <f t="shared" si="28"/>
        <v>331.80702103656512</v>
      </c>
      <c r="G89" s="71">
        <f t="shared" si="28"/>
        <v>5000</v>
      </c>
      <c r="H89" s="71">
        <f t="shared" si="32"/>
        <v>5500</v>
      </c>
      <c r="I89" s="71">
        <v>17000</v>
      </c>
      <c r="J89" s="128">
        <f t="shared" si="31"/>
        <v>309.09090909090907</v>
      </c>
    </row>
    <row r="90" spans="1:10" ht="26.25" x14ac:dyDescent="0.25">
      <c r="A90" s="88">
        <v>329</v>
      </c>
      <c r="B90" s="89" t="s">
        <v>140</v>
      </c>
      <c r="C90" s="36">
        <f t="shared" si="28"/>
        <v>2500</v>
      </c>
      <c r="D90" s="36">
        <f t="shared" si="28"/>
        <v>331.80702103656512</v>
      </c>
      <c r="E90" s="36">
        <f t="shared" si="28"/>
        <v>2500</v>
      </c>
      <c r="F90" s="36">
        <f t="shared" si="28"/>
        <v>331.80702103656512</v>
      </c>
      <c r="G90" s="36">
        <f t="shared" si="28"/>
        <v>5000</v>
      </c>
      <c r="H90" s="36">
        <v>5500</v>
      </c>
      <c r="I90" s="36">
        <v>17000</v>
      </c>
      <c r="J90" s="68">
        <f t="shared" si="31"/>
        <v>309.09090909090907</v>
      </c>
    </row>
    <row r="91" spans="1:10" ht="26.25" x14ac:dyDescent="0.25">
      <c r="A91" s="74">
        <v>3299</v>
      </c>
      <c r="B91" s="75" t="s">
        <v>140</v>
      </c>
      <c r="C91" s="38">
        <v>2500</v>
      </c>
      <c r="D91" s="38">
        <f>C91/7.5345</f>
        <v>331.80702103656512</v>
      </c>
      <c r="E91" s="42">
        <v>2500</v>
      </c>
      <c r="F91" s="38">
        <f>E91/7.5345</f>
        <v>331.80702103656512</v>
      </c>
      <c r="G91" s="38">
        <v>5000</v>
      </c>
      <c r="H91" s="42">
        <v>5500</v>
      </c>
      <c r="I91" s="42">
        <v>17000</v>
      </c>
      <c r="J91" s="68">
        <f t="shared" si="31"/>
        <v>309.09090909090907</v>
      </c>
    </row>
    <row r="92" spans="1:10" x14ac:dyDescent="0.25">
      <c r="A92" s="93" t="s">
        <v>158</v>
      </c>
      <c r="B92" s="93" t="s">
        <v>159</v>
      </c>
      <c r="C92" s="59">
        <f t="shared" ref="C92:I95" si="33">C93</f>
        <v>0</v>
      </c>
      <c r="D92" s="59">
        <f t="shared" si="33"/>
        <v>0</v>
      </c>
      <c r="E92" s="59">
        <f t="shared" si="33"/>
        <v>16000</v>
      </c>
      <c r="F92" s="59">
        <f t="shared" si="33"/>
        <v>2123.5649346340169</v>
      </c>
      <c r="G92" s="59">
        <f t="shared" si="33"/>
        <v>6000</v>
      </c>
      <c r="H92" s="59">
        <f t="shared" si="33"/>
        <v>488</v>
      </c>
      <c r="I92" s="59">
        <f t="shared" si="33"/>
        <v>0</v>
      </c>
      <c r="J92" s="60">
        <f t="shared" si="31"/>
        <v>0</v>
      </c>
    </row>
    <row r="93" spans="1:10" x14ac:dyDescent="0.25">
      <c r="A93" s="82" t="s">
        <v>56</v>
      </c>
      <c r="B93" s="92" t="s">
        <v>57</v>
      </c>
      <c r="C93" s="63">
        <f t="shared" si="33"/>
        <v>0</v>
      </c>
      <c r="D93" s="63">
        <f t="shared" si="33"/>
        <v>0</v>
      </c>
      <c r="E93" s="63">
        <f t="shared" si="33"/>
        <v>16000</v>
      </c>
      <c r="F93" s="63">
        <f t="shared" si="33"/>
        <v>2123.5649346340169</v>
      </c>
      <c r="G93" s="63">
        <f t="shared" si="33"/>
        <v>6000</v>
      </c>
      <c r="H93" s="63">
        <f t="shared" si="33"/>
        <v>488</v>
      </c>
      <c r="I93" s="63">
        <f t="shared" si="33"/>
        <v>0</v>
      </c>
      <c r="J93" s="64">
        <f t="shared" si="31"/>
        <v>0</v>
      </c>
    </row>
    <row r="94" spans="1:10" x14ac:dyDescent="0.25">
      <c r="A94" s="65">
        <v>3</v>
      </c>
      <c r="B94" s="66" t="s">
        <v>108</v>
      </c>
      <c r="C94" s="67">
        <f t="shared" si="33"/>
        <v>0</v>
      </c>
      <c r="D94" s="67">
        <f t="shared" si="33"/>
        <v>0</v>
      </c>
      <c r="E94" s="67">
        <f t="shared" si="33"/>
        <v>16000</v>
      </c>
      <c r="F94" s="67">
        <f t="shared" si="33"/>
        <v>2123.5649346340169</v>
      </c>
      <c r="G94" s="67">
        <f t="shared" si="33"/>
        <v>6000</v>
      </c>
      <c r="H94" s="67">
        <f t="shared" si="33"/>
        <v>488</v>
      </c>
      <c r="I94" s="67">
        <f t="shared" si="33"/>
        <v>0</v>
      </c>
      <c r="J94" s="121">
        <f t="shared" si="31"/>
        <v>0</v>
      </c>
    </row>
    <row r="95" spans="1:10" x14ac:dyDescent="0.25">
      <c r="A95" s="69">
        <v>32</v>
      </c>
      <c r="B95" s="70" t="s">
        <v>65</v>
      </c>
      <c r="C95" s="71">
        <f t="shared" si="33"/>
        <v>0</v>
      </c>
      <c r="D95" s="71">
        <f t="shared" si="33"/>
        <v>0</v>
      </c>
      <c r="E95" s="71">
        <f t="shared" si="33"/>
        <v>16000</v>
      </c>
      <c r="F95" s="71">
        <f t="shared" si="33"/>
        <v>2123.5649346340169</v>
      </c>
      <c r="G95" s="71">
        <f t="shared" si="33"/>
        <v>6000</v>
      </c>
      <c r="H95" s="71">
        <f t="shared" si="33"/>
        <v>488</v>
      </c>
      <c r="I95" s="71">
        <f t="shared" si="33"/>
        <v>0</v>
      </c>
      <c r="J95" s="128">
        <f t="shared" si="31"/>
        <v>0</v>
      </c>
    </row>
    <row r="96" spans="1:10" ht="26.25" x14ac:dyDescent="0.25">
      <c r="A96" s="88">
        <v>329</v>
      </c>
      <c r="B96" s="89" t="s">
        <v>140</v>
      </c>
      <c r="C96" s="36">
        <f t="shared" ref="C96:H96" si="34">SUM(C97:C98)</f>
        <v>0</v>
      </c>
      <c r="D96" s="36">
        <f t="shared" si="34"/>
        <v>0</v>
      </c>
      <c r="E96" s="36">
        <f t="shared" si="34"/>
        <v>16000</v>
      </c>
      <c r="F96" s="36">
        <f t="shared" si="34"/>
        <v>2123.5649346340169</v>
      </c>
      <c r="G96" s="36">
        <f t="shared" si="34"/>
        <v>6000</v>
      </c>
      <c r="H96" s="36">
        <f t="shared" si="34"/>
        <v>488</v>
      </c>
      <c r="I96" s="36">
        <v>0</v>
      </c>
      <c r="J96" s="68">
        <f t="shared" si="31"/>
        <v>0</v>
      </c>
    </row>
    <row r="97" spans="1:10" ht="26.25" x14ac:dyDescent="0.25">
      <c r="A97" s="74">
        <v>3291</v>
      </c>
      <c r="B97" s="75" t="s">
        <v>160</v>
      </c>
      <c r="C97" s="38">
        <v>0</v>
      </c>
      <c r="D97" s="38">
        <f>C97/7.5345</f>
        <v>0</v>
      </c>
      <c r="E97" s="42">
        <v>2000</v>
      </c>
      <c r="F97" s="38">
        <f>E97/7.5345</f>
        <v>265.44561682925212</v>
      </c>
      <c r="G97" s="38">
        <v>1000</v>
      </c>
      <c r="H97" s="42">
        <v>271</v>
      </c>
      <c r="I97" s="42">
        <v>0</v>
      </c>
      <c r="J97" s="68">
        <v>4.09</v>
      </c>
    </row>
    <row r="98" spans="1:10" ht="26.25" x14ac:dyDescent="0.25">
      <c r="A98" s="74">
        <v>3299</v>
      </c>
      <c r="B98" s="75" t="s">
        <v>140</v>
      </c>
      <c r="C98" s="38">
        <v>0</v>
      </c>
      <c r="D98" s="38">
        <f>C98/7.5345</f>
        <v>0</v>
      </c>
      <c r="E98" s="42">
        <v>14000</v>
      </c>
      <c r="F98" s="38">
        <f>E98/7.5345</f>
        <v>1858.1193178047647</v>
      </c>
      <c r="G98" s="38">
        <v>5000</v>
      </c>
      <c r="H98" s="42">
        <v>217</v>
      </c>
      <c r="I98" s="42">
        <v>0</v>
      </c>
      <c r="J98" s="68">
        <f t="shared" ref="J98:J129" si="35">I98/H98*100</f>
        <v>0</v>
      </c>
    </row>
    <row r="99" spans="1:10" ht="51" hidden="1" x14ac:dyDescent="0.25">
      <c r="A99" s="94" t="s">
        <v>161</v>
      </c>
      <c r="B99" s="94" t="s">
        <v>162</v>
      </c>
      <c r="C99" s="59">
        <f t="shared" ref="C99:I99" si="36">C100+C113</f>
        <v>303209.31</v>
      </c>
      <c r="D99" s="59">
        <f t="shared" si="36"/>
        <v>40242.791160660956</v>
      </c>
      <c r="E99" s="59">
        <f t="shared" si="36"/>
        <v>0</v>
      </c>
      <c r="F99" s="59">
        <f t="shared" si="36"/>
        <v>0</v>
      </c>
      <c r="G99" s="59">
        <f t="shared" si="36"/>
        <v>0</v>
      </c>
      <c r="H99" s="59">
        <f t="shared" si="36"/>
        <v>0</v>
      </c>
      <c r="I99" s="59">
        <f t="shared" si="36"/>
        <v>0</v>
      </c>
      <c r="J99" s="60" t="e">
        <f t="shared" si="35"/>
        <v>#DIV/0!</v>
      </c>
    </row>
    <row r="100" spans="1:10" hidden="1" x14ac:dyDescent="0.25">
      <c r="A100" s="82" t="s">
        <v>56</v>
      </c>
      <c r="B100" s="92" t="s">
        <v>57</v>
      </c>
      <c r="C100" s="63">
        <f t="shared" ref="C100:I100" si="37">C101</f>
        <v>66836.37</v>
      </c>
      <c r="D100" s="63">
        <f t="shared" si="37"/>
        <v>8870.7107306390608</v>
      </c>
      <c r="E100" s="63">
        <f t="shared" si="37"/>
        <v>0</v>
      </c>
      <c r="F100" s="63">
        <f t="shared" si="37"/>
        <v>0</v>
      </c>
      <c r="G100" s="63">
        <f t="shared" si="37"/>
        <v>0</v>
      </c>
      <c r="H100" s="63">
        <f t="shared" si="37"/>
        <v>0</v>
      </c>
      <c r="I100" s="63">
        <f t="shared" si="37"/>
        <v>0</v>
      </c>
      <c r="J100" s="64" t="e">
        <f t="shared" si="35"/>
        <v>#DIV/0!</v>
      </c>
    </row>
    <row r="101" spans="1:10" hidden="1" x14ac:dyDescent="0.25">
      <c r="A101" s="65">
        <v>3</v>
      </c>
      <c r="B101" s="66" t="s">
        <v>108</v>
      </c>
      <c r="C101" s="67">
        <f t="shared" ref="C101:I101" si="38">C102+C109</f>
        <v>66836.37</v>
      </c>
      <c r="D101" s="67">
        <f t="shared" si="38"/>
        <v>8870.7107306390608</v>
      </c>
      <c r="E101" s="67">
        <f t="shared" si="38"/>
        <v>0</v>
      </c>
      <c r="F101" s="67">
        <f t="shared" si="38"/>
        <v>0</v>
      </c>
      <c r="G101" s="67">
        <f t="shared" si="38"/>
        <v>0</v>
      </c>
      <c r="H101" s="67">
        <f t="shared" si="38"/>
        <v>0</v>
      </c>
      <c r="I101" s="67">
        <f t="shared" si="38"/>
        <v>0</v>
      </c>
      <c r="J101" s="68" t="e">
        <f t="shared" si="35"/>
        <v>#DIV/0!</v>
      </c>
    </row>
    <row r="102" spans="1:10" hidden="1" x14ac:dyDescent="0.25">
      <c r="A102" s="86">
        <v>31</v>
      </c>
      <c r="B102" s="87" t="s">
        <v>64</v>
      </c>
      <c r="C102" s="71">
        <f t="shared" ref="C102:I102" si="39">C103+C105+C107</f>
        <v>47251.62</v>
      </c>
      <c r="D102" s="71">
        <f t="shared" si="39"/>
        <v>6271.3677085407126</v>
      </c>
      <c r="E102" s="71">
        <f t="shared" si="39"/>
        <v>0</v>
      </c>
      <c r="F102" s="71">
        <f t="shared" si="39"/>
        <v>0</v>
      </c>
      <c r="G102" s="71">
        <f t="shared" si="39"/>
        <v>0</v>
      </c>
      <c r="H102" s="71">
        <f t="shared" si="39"/>
        <v>0</v>
      </c>
      <c r="I102" s="71">
        <f t="shared" si="39"/>
        <v>0</v>
      </c>
      <c r="J102" s="68" t="e">
        <f t="shared" si="35"/>
        <v>#DIV/0!</v>
      </c>
    </row>
    <row r="103" spans="1:10" hidden="1" x14ac:dyDescent="0.25">
      <c r="A103" s="88">
        <v>311</v>
      </c>
      <c r="B103" s="89" t="s">
        <v>163</v>
      </c>
      <c r="C103" s="36">
        <f t="shared" ref="C103:I103" si="40">C104</f>
        <v>0</v>
      </c>
      <c r="D103" s="36">
        <f t="shared" si="40"/>
        <v>0</v>
      </c>
      <c r="E103" s="36">
        <f t="shared" si="40"/>
        <v>0</v>
      </c>
      <c r="F103" s="36">
        <f t="shared" si="40"/>
        <v>0</v>
      </c>
      <c r="G103" s="36">
        <f t="shared" si="40"/>
        <v>0</v>
      </c>
      <c r="H103" s="36">
        <f t="shared" si="40"/>
        <v>0</v>
      </c>
      <c r="I103" s="36">
        <f t="shared" si="40"/>
        <v>0</v>
      </c>
      <c r="J103" s="68" t="e">
        <f t="shared" si="35"/>
        <v>#DIV/0!</v>
      </c>
    </row>
    <row r="104" spans="1:10" hidden="1" x14ac:dyDescent="0.25">
      <c r="A104" s="74">
        <v>3111</v>
      </c>
      <c r="B104" s="75" t="s">
        <v>164</v>
      </c>
      <c r="C104" s="38">
        <v>0</v>
      </c>
      <c r="D104" s="38">
        <f>C104/7.5345</f>
        <v>0</v>
      </c>
      <c r="E104" s="42">
        <v>0</v>
      </c>
      <c r="F104" s="38">
        <f>E104/7.5345</f>
        <v>0</v>
      </c>
      <c r="G104" s="38">
        <v>0</v>
      </c>
      <c r="H104" s="42">
        <f>G104/7.5345</f>
        <v>0</v>
      </c>
      <c r="I104" s="42">
        <v>0</v>
      </c>
      <c r="J104" s="68" t="e">
        <f t="shared" si="35"/>
        <v>#DIV/0!</v>
      </c>
    </row>
    <row r="105" spans="1:10" hidden="1" x14ac:dyDescent="0.25">
      <c r="A105" s="88">
        <v>312</v>
      </c>
      <c r="B105" s="89" t="s">
        <v>165</v>
      </c>
      <c r="C105" s="36">
        <f t="shared" ref="C105:I105" si="41">C106</f>
        <v>8250</v>
      </c>
      <c r="D105" s="36">
        <f t="shared" si="41"/>
        <v>1094.9631694206648</v>
      </c>
      <c r="E105" s="36">
        <f t="shared" si="41"/>
        <v>0</v>
      </c>
      <c r="F105" s="36">
        <f t="shared" si="41"/>
        <v>0</v>
      </c>
      <c r="G105" s="36">
        <f t="shared" si="41"/>
        <v>0</v>
      </c>
      <c r="H105" s="36">
        <f t="shared" si="41"/>
        <v>0</v>
      </c>
      <c r="I105" s="36">
        <f t="shared" si="41"/>
        <v>0</v>
      </c>
      <c r="J105" s="68" t="e">
        <f t="shared" si="35"/>
        <v>#DIV/0!</v>
      </c>
    </row>
    <row r="106" spans="1:10" hidden="1" x14ac:dyDescent="0.25">
      <c r="A106" s="74">
        <v>3121</v>
      </c>
      <c r="B106" s="75" t="s">
        <v>165</v>
      </c>
      <c r="C106" s="38">
        <v>8250</v>
      </c>
      <c r="D106" s="38">
        <f>C106/7.5345</f>
        <v>1094.9631694206648</v>
      </c>
      <c r="E106" s="42">
        <v>0</v>
      </c>
      <c r="F106" s="38">
        <f>E106/7.5345</f>
        <v>0</v>
      </c>
      <c r="G106" s="38">
        <v>0</v>
      </c>
      <c r="H106" s="42">
        <f>G106/7.5345</f>
        <v>0</v>
      </c>
      <c r="I106" s="42">
        <v>0</v>
      </c>
      <c r="J106" s="68" t="e">
        <f t="shared" si="35"/>
        <v>#DIV/0!</v>
      </c>
    </row>
    <row r="107" spans="1:10" hidden="1" x14ac:dyDescent="0.25">
      <c r="A107" s="88">
        <v>313</v>
      </c>
      <c r="B107" s="89" t="s">
        <v>166</v>
      </c>
      <c r="C107" s="36">
        <f t="shared" ref="C107:I107" si="42">C108</f>
        <v>39001.620000000003</v>
      </c>
      <c r="D107" s="36">
        <f t="shared" si="42"/>
        <v>5176.404539120048</v>
      </c>
      <c r="E107" s="36">
        <f t="shared" si="42"/>
        <v>0</v>
      </c>
      <c r="F107" s="36">
        <f t="shared" si="42"/>
        <v>0</v>
      </c>
      <c r="G107" s="36">
        <f t="shared" si="42"/>
        <v>0</v>
      </c>
      <c r="H107" s="36">
        <f t="shared" si="42"/>
        <v>0</v>
      </c>
      <c r="I107" s="36">
        <f t="shared" si="42"/>
        <v>0</v>
      </c>
      <c r="J107" s="68" t="e">
        <f t="shared" si="35"/>
        <v>#DIV/0!</v>
      </c>
    </row>
    <row r="108" spans="1:10" hidden="1" x14ac:dyDescent="0.25">
      <c r="A108" s="74">
        <v>3132</v>
      </c>
      <c r="B108" s="75" t="s">
        <v>167</v>
      </c>
      <c r="C108" s="38">
        <v>39001.620000000003</v>
      </c>
      <c r="D108" s="38">
        <f>C108/7.5345</f>
        <v>5176.404539120048</v>
      </c>
      <c r="E108" s="42">
        <v>0</v>
      </c>
      <c r="F108" s="38">
        <f>E108/7.5345</f>
        <v>0</v>
      </c>
      <c r="G108" s="38">
        <v>0</v>
      </c>
      <c r="H108" s="42">
        <f>G108/7.5345</f>
        <v>0</v>
      </c>
      <c r="I108" s="42">
        <v>0</v>
      </c>
      <c r="J108" s="68" t="e">
        <f t="shared" si="35"/>
        <v>#DIV/0!</v>
      </c>
    </row>
    <row r="109" spans="1:10" hidden="1" x14ac:dyDescent="0.25">
      <c r="A109" s="86">
        <v>32</v>
      </c>
      <c r="B109" s="87" t="s">
        <v>65</v>
      </c>
      <c r="C109" s="71">
        <f t="shared" ref="C109:I109" si="43">C110</f>
        <v>19584.75</v>
      </c>
      <c r="D109" s="71">
        <f t="shared" si="43"/>
        <v>2599.3430220983473</v>
      </c>
      <c r="E109" s="71">
        <f t="shared" si="43"/>
        <v>0</v>
      </c>
      <c r="F109" s="71">
        <f t="shared" si="43"/>
        <v>0</v>
      </c>
      <c r="G109" s="71">
        <f t="shared" si="43"/>
        <v>0</v>
      </c>
      <c r="H109" s="71">
        <f t="shared" si="43"/>
        <v>0</v>
      </c>
      <c r="I109" s="71">
        <f t="shared" si="43"/>
        <v>0</v>
      </c>
      <c r="J109" s="68" t="e">
        <f t="shared" si="35"/>
        <v>#DIV/0!</v>
      </c>
    </row>
    <row r="110" spans="1:10" hidden="1" x14ac:dyDescent="0.25">
      <c r="A110" s="88">
        <v>321</v>
      </c>
      <c r="B110" s="89" t="s">
        <v>123</v>
      </c>
      <c r="C110" s="36">
        <f t="shared" ref="C110:I110" si="44">SUM(C111:C112)</f>
        <v>19584.75</v>
      </c>
      <c r="D110" s="36">
        <f t="shared" si="44"/>
        <v>2599.3430220983473</v>
      </c>
      <c r="E110" s="36">
        <f t="shared" si="44"/>
        <v>0</v>
      </c>
      <c r="F110" s="36">
        <f t="shared" si="44"/>
        <v>0</v>
      </c>
      <c r="G110" s="36">
        <f t="shared" si="44"/>
        <v>0</v>
      </c>
      <c r="H110" s="36">
        <f t="shared" si="44"/>
        <v>0</v>
      </c>
      <c r="I110" s="36">
        <f t="shared" si="44"/>
        <v>0</v>
      </c>
      <c r="J110" s="68" t="e">
        <f t="shared" si="35"/>
        <v>#DIV/0!</v>
      </c>
    </row>
    <row r="111" spans="1:10" hidden="1" x14ac:dyDescent="0.25">
      <c r="A111" s="74">
        <v>3211</v>
      </c>
      <c r="B111" s="75" t="s">
        <v>124</v>
      </c>
      <c r="C111" s="38">
        <v>0</v>
      </c>
      <c r="D111" s="38">
        <f>C111/7.5345</f>
        <v>0</v>
      </c>
      <c r="E111" s="42">
        <v>0</v>
      </c>
      <c r="F111" s="38">
        <f>E111/7.5345</f>
        <v>0</v>
      </c>
      <c r="G111" s="38">
        <v>0</v>
      </c>
      <c r="H111" s="42">
        <f>G111/7.5345</f>
        <v>0</v>
      </c>
      <c r="I111" s="42">
        <v>0</v>
      </c>
      <c r="J111" s="68" t="e">
        <f t="shared" si="35"/>
        <v>#DIV/0!</v>
      </c>
    </row>
    <row r="112" spans="1:10" hidden="1" x14ac:dyDescent="0.25">
      <c r="A112" s="74">
        <v>3212</v>
      </c>
      <c r="B112" s="75" t="s">
        <v>168</v>
      </c>
      <c r="C112" s="38">
        <v>19584.75</v>
      </c>
      <c r="D112" s="38">
        <f>C112/7.5345</f>
        <v>2599.3430220983473</v>
      </c>
      <c r="E112" s="42">
        <v>0</v>
      </c>
      <c r="F112" s="38">
        <f>E112/7.5345</f>
        <v>0</v>
      </c>
      <c r="G112" s="38">
        <v>0</v>
      </c>
      <c r="H112" s="42">
        <f>G112/7.5345</f>
        <v>0</v>
      </c>
      <c r="I112" s="42">
        <v>0</v>
      </c>
      <c r="J112" s="68" t="e">
        <f t="shared" si="35"/>
        <v>#DIV/0!</v>
      </c>
    </row>
    <row r="113" spans="1:10" hidden="1" x14ac:dyDescent="0.25">
      <c r="A113" s="82" t="s">
        <v>58</v>
      </c>
      <c r="B113" s="83" t="s">
        <v>59</v>
      </c>
      <c r="C113" s="63">
        <f t="shared" ref="C113:H113" si="45">C114</f>
        <v>236372.94</v>
      </c>
      <c r="D113" s="63">
        <f t="shared" si="45"/>
        <v>31372.080430021899</v>
      </c>
      <c r="E113" s="63">
        <f t="shared" si="45"/>
        <v>0</v>
      </c>
      <c r="F113" s="63">
        <f t="shared" si="45"/>
        <v>0</v>
      </c>
      <c r="G113" s="63">
        <f t="shared" si="45"/>
        <v>0</v>
      </c>
      <c r="H113" s="63">
        <f t="shared" si="45"/>
        <v>0</v>
      </c>
      <c r="I113" s="63">
        <v>0</v>
      </c>
      <c r="J113" s="64" t="e">
        <f t="shared" si="35"/>
        <v>#DIV/0!</v>
      </c>
    </row>
    <row r="114" spans="1:10" hidden="1" x14ac:dyDescent="0.25">
      <c r="A114" s="65">
        <v>3</v>
      </c>
      <c r="B114" s="66" t="s">
        <v>108</v>
      </c>
      <c r="C114" s="67">
        <f t="shared" ref="C114:I114" si="46">C115+C122</f>
        <v>236372.94</v>
      </c>
      <c r="D114" s="67">
        <f t="shared" si="46"/>
        <v>31372.080430021899</v>
      </c>
      <c r="E114" s="67">
        <f t="shared" si="46"/>
        <v>0</v>
      </c>
      <c r="F114" s="67">
        <f t="shared" si="46"/>
        <v>0</v>
      </c>
      <c r="G114" s="67">
        <f t="shared" si="46"/>
        <v>0</v>
      </c>
      <c r="H114" s="67">
        <f t="shared" si="46"/>
        <v>0</v>
      </c>
      <c r="I114" s="67">
        <f t="shared" si="46"/>
        <v>0</v>
      </c>
      <c r="J114" s="68" t="e">
        <f t="shared" si="35"/>
        <v>#DIV/0!</v>
      </c>
    </row>
    <row r="115" spans="1:10" hidden="1" x14ac:dyDescent="0.25">
      <c r="A115" s="86">
        <v>31</v>
      </c>
      <c r="B115" s="87" t="s">
        <v>64</v>
      </c>
      <c r="C115" s="71">
        <f t="shared" ref="C115:I115" si="47">C116+C118+C120</f>
        <v>236372.94</v>
      </c>
      <c r="D115" s="71">
        <f t="shared" si="47"/>
        <v>31372.080430021899</v>
      </c>
      <c r="E115" s="71">
        <f t="shared" si="47"/>
        <v>0</v>
      </c>
      <c r="F115" s="71">
        <f t="shared" si="47"/>
        <v>0</v>
      </c>
      <c r="G115" s="71">
        <f t="shared" si="47"/>
        <v>0</v>
      </c>
      <c r="H115" s="71">
        <f t="shared" si="47"/>
        <v>0</v>
      </c>
      <c r="I115" s="71">
        <f t="shared" si="47"/>
        <v>0</v>
      </c>
      <c r="J115" s="68" t="e">
        <f t="shared" si="35"/>
        <v>#DIV/0!</v>
      </c>
    </row>
    <row r="116" spans="1:10" hidden="1" x14ac:dyDescent="0.25">
      <c r="A116" s="88">
        <v>311</v>
      </c>
      <c r="B116" s="89" t="s">
        <v>163</v>
      </c>
      <c r="C116" s="36">
        <f t="shared" ref="C116:I116" si="48">C117</f>
        <v>236372.94</v>
      </c>
      <c r="D116" s="36">
        <f t="shared" si="48"/>
        <v>31372.080430021899</v>
      </c>
      <c r="E116" s="36">
        <f t="shared" si="48"/>
        <v>0</v>
      </c>
      <c r="F116" s="36">
        <f t="shared" si="48"/>
        <v>0</v>
      </c>
      <c r="G116" s="36">
        <f t="shared" si="48"/>
        <v>0</v>
      </c>
      <c r="H116" s="36">
        <f t="shared" si="48"/>
        <v>0</v>
      </c>
      <c r="I116" s="36">
        <f t="shared" si="48"/>
        <v>0</v>
      </c>
      <c r="J116" s="68" t="e">
        <f t="shared" si="35"/>
        <v>#DIV/0!</v>
      </c>
    </row>
    <row r="117" spans="1:10" hidden="1" x14ac:dyDescent="0.25">
      <c r="A117" s="74">
        <v>3111</v>
      </c>
      <c r="B117" s="75" t="s">
        <v>164</v>
      </c>
      <c r="C117" s="38">
        <v>236372.94</v>
      </c>
      <c r="D117" s="38">
        <f>C117/7.5345</f>
        <v>31372.080430021899</v>
      </c>
      <c r="E117" s="42">
        <v>0</v>
      </c>
      <c r="F117" s="38">
        <f>E117/7.5345</f>
        <v>0</v>
      </c>
      <c r="G117" s="38">
        <v>0</v>
      </c>
      <c r="H117" s="42">
        <f>G117/7.5345</f>
        <v>0</v>
      </c>
      <c r="I117" s="42">
        <v>0</v>
      </c>
      <c r="J117" s="68" t="e">
        <f t="shared" si="35"/>
        <v>#DIV/0!</v>
      </c>
    </row>
    <row r="118" spans="1:10" hidden="1" x14ac:dyDescent="0.25">
      <c r="A118" s="88">
        <v>312</v>
      </c>
      <c r="B118" s="89" t="s">
        <v>165</v>
      </c>
      <c r="C118" s="36">
        <f t="shared" ref="C118:I118" si="49">C119</f>
        <v>0</v>
      </c>
      <c r="D118" s="36">
        <f t="shared" si="49"/>
        <v>0</v>
      </c>
      <c r="E118" s="36">
        <f t="shared" si="49"/>
        <v>0</v>
      </c>
      <c r="F118" s="36">
        <f t="shared" si="49"/>
        <v>0</v>
      </c>
      <c r="G118" s="36">
        <f t="shared" si="49"/>
        <v>0</v>
      </c>
      <c r="H118" s="36">
        <f t="shared" si="49"/>
        <v>0</v>
      </c>
      <c r="I118" s="36">
        <f t="shared" si="49"/>
        <v>0</v>
      </c>
      <c r="J118" s="68" t="e">
        <f t="shared" si="35"/>
        <v>#DIV/0!</v>
      </c>
    </row>
    <row r="119" spans="1:10" hidden="1" x14ac:dyDescent="0.25">
      <c r="A119" s="74">
        <v>3121</v>
      </c>
      <c r="B119" s="75" t="s">
        <v>165</v>
      </c>
      <c r="C119" s="38">
        <v>0</v>
      </c>
      <c r="D119" s="38">
        <f>C119/7.5345</f>
        <v>0</v>
      </c>
      <c r="E119" s="42">
        <v>0</v>
      </c>
      <c r="F119" s="38">
        <f>E119/7.5345</f>
        <v>0</v>
      </c>
      <c r="G119" s="38">
        <v>0</v>
      </c>
      <c r="H119" s="42">
        <f>G119/7.5345</f>
        <v>0</v>
      </c>
      <c r="I119" s="42">
        <v>0</v>
      </c>
      <c r="J119" s="68" t="e">
        <f t="shared" si="35"/>
        <v>#DIV/0!</v>
      </c>
    </row>
    <row r="120" spans="1:10" hidden="1" x14ac:dyDescent="0.25">
      <c r="A120" s="88">
        <v>313</v>
      </c>
      <c r="B120" s="89" t="s">
        <v>166</v>
      </c>
      <c r="C120" s="36">
        <f t="shared" ref="C120:I120" si="50">C121</f>
        <v>0</v>
      </c>
      <c r="D120" s="36">
        <f t="shared" si="50"/>
        <v>0</v>
      </c>
      <c r="E120" s="36">
        <f t="shared" si="50"/>
        <v>0</v>
      </c>
      <c r="F120" s="36">
        <f t="shared" si="50"/>
        <v>0</v>
      </c>
      <c r="G120" s="36">
        <f t="shared" si="50"/>
        <v>0</v>
      </c>
      <c r="H120" s="36">
        <f t="shared" si="50"/>
        <v>0</v>
      </c>
      <c r="I120" s="36">
        <f t="shared" si="50"/>
        <v>0</v>
      </c>
      <c r="J120" s="68" t="e">
        <f t="shared" si="35"/>
        <v>#DIV/0!</v>
      </c>
    </row>
    <row r="121" spans="1:10" hidden="1" x14ac:dyDescent="0.25">
      <c r="A121" s="74">
        <v>3132</v>
      </c>
      <c r="B121" s="75" t="s">
        <v>167</v>
      </c>
      <c r="C121" s="38">
        <v>0</v>
      </c>
      <c r="D121" s="38">
        <f>C121/7.5345</f>
        <v>0</v>
      </c>
      <c r="E121" s="42">
        <v>0</v>
      </c>
      <c r="F121" s="38">
        <f>E121/7.5345</f>
        <v>0</v>
      </c>
      <c r="G121" s="38">
        <v>0</v>
      </c>
      <c r="H121" s="42">
        <f>G121/7.5345</f>
        <v>0</v>
      </c>
      <c r="I121" s="42">
        <v>0</v>
      </c>
      <c r="J121" s="68" t="e">
        <f t="shared" si="35"/>
        <v>#DIV/0!</v>
      </c>
    </row>
    <row r="122" spans="1:10" hidden="1" x14ac:dyDescent="0.25">
      <c r="A122" s="86">
        <v>32</v>
      </c>
      <c r="B122" s="87" t="s">
        <v>65</v>
      </c>
      <c r="C122" s="71">
        <f t="shared" ref="C122:I122" si="51">C123</f>
        <v>0</v>
      </c>
      <c r="D122" s="71">
        <f t="shared" si="51"/>
        <v>0</v>
      </c>
      <c r="E122" s="71">
        <f t="shared" si="51"/>
        <v>0</v>
      </c>
      <c r="F122" s="71">
        <f t="shared" si="51"/>
        <v>0</v>
      </c>
      <c r="G122" s="71">
        <f t="shared" si="51"/>
        <v>0</v>
      </c>
      <c r="H122" s="71">
        <f t="shared" si="51"/>
        <v>0</v>
      </c>
      <c r="I122" s="71">
        <f t="shared" si="51"/>
        <v>0</v>
      </c>
      <c r="J122" s="68" t="e">
        <f t="shared" si="35"/>
        <v>#DIV/0!</v>
      </c>
    </row>
    <row r="123" spans="1:10" hidden="1" x14ac:dyDescent="0.25">
      <c r="A123" s="88">
        <v>321</v>
      </c>
      <c r="B123" s="89" t="s">
        <v>123</v>
      </c>
      <c r="C123" s="36">
        <f t="shared" ref="C123:I123" si="52">SUM(C124:C125)</f>
        <v>0</v>
      </c>
      <c r="D123" s="36">
        <f t="shared" si="52"/>
        <v>0</v>
      </c>
      <c r="E123" s="36">
        <f t="shared" si="52"/>
        <v>0</v>
      </c>
      <c r="F123" s="36">
        <f t="shared" si="52"/>
        <v>0</v>
      </c>
      <c r="G123" s="36">
        <f t="shared" si="52"/>
        <v>0</v>
      </c>
      <c r="H123" s="36">
        <f t="shared" si="52"/>
        <v>0</v>
      </c>
      <c r="I123" s="36">
        <f t="shared" si="52"/>
        <v>0</v>
      </c>
      <c r="J123" s="68" t="e">
        <f t="shared" si="35"/>
        <v>#DIV/0!</v>
      </c>
    </row>
    <row r="124" spans="1:10" hidden="1" x14ac:dyDescent="0.25">
      <c r="A124" s="74">
        <v>3211</v>
      </c>
      <c r="B124" s="75" t="s">
        <v>124</v>
      </c>
      <c r="C124" s="38">
        <v>0</v>
      </c>
      <c r="D124" s="38">
        <f>C124/7.5345</f>
        <v>0</v>
      </c>
      <c r="E124" s="42">
        <v>0</v>
      </c>
      <c r="F124" s="38">
        <f>E124/7.5345</f>
        <v>0</v>
      </c>
      <c r="G124" s="38">
        <v>0</v>
      </c>
      <c r="H124" s="42">
        <f>G124/7.5345</f>
        <v>0</v>
      </c>
      <c r="I124" s="42">
        <v>0</v>
      </c>
      <c r="J124" s="68" t="e">
        <f t="shared" si="35"/>
        <v>#DIV/0!</v>
      </c>
    </row>
    <row r="125" spans="1:10" hidden="1" x14ac:dyDescent="0.25">
      <c r="A125" s="74">
        <v>3212</v>
      </c>
      <c r="B125" s="75" t="s">
        <v>168</v>
      </c>
      <c r="C125" s="38">
        <v>0</v>
      </c>
      <c r="D125" s="38">
        <f>C125/7.5345</f>
        <v>0</v>
      </c>
      <c r="E125" s="42">
        <v>0</v>
      </c>
      <c r="F125" s="38">
        <f>E125/7.5345</f>
        <v>0</v>
      </c>
      <c r="G125" s="38">
        <v>0</v>
      </c>
      <c r="H125" s="42">
        <f>G125/7.5345</f>
        <v>0</v>
      </c>
      <c r="I125" s="42">
        <v>0</v>
      </c>
      <c r="J125" s="68" t="e">
        <f t="shared" si="35"/>
        <v>#DIV/0!</v>
      </c>
    </row>
    <row r="126" spans="1:10" x14ac:dyDescent="0.25">
      <c r="A126" s="95" t="s">
        <v>169</v>
      </c>
      <c r="B126" s="96" t="s">
        <v>170</v>
      </c>
      <c r="C126" s="59">
        <f t="shared" ref="C126:I130" si="53">C127</f>
        <v>3913.04</v>
      </c>
      <c r="D126" s="59">
        <f t="shared" si="53"/>
        <v>519.34965823876826</v>
      </c>
      <c r="E126" s="59">
        <f t="shared" si="53"/>
        <v>0</v>
      </c>
      <c r="F126" s="59">
        <f t="shared" si="53"/>
        <v>0</v>
      </c>
      <c r="G126" s="59">
        <f t="shared" si="53"/>
        <v>4000</v>
      </c>
      <c r="H126" s="59">
        <f t="shared" si="53"/>
        <v>531</v>
      </c>
      <c r="I126" s="59">
        <v>0</v>
      </c>
      <c r="J126" s="60">
        <f t="shared" si="35"/>
        <v>0</v>
      </c>
    </row>
    <row r="127" spans="1:10" x14ac:dyDescent="0.25">
      <c r="A127" s="82" t="s">
        <v>56</v>
      </c>
      <c r="B127" s="92" t="s">
        <v>57</v>
      </c>
      <c r="C127" s="63">
        <f t="shared" si="53"/>
        <v>3913.04</v>
      </c>
      <c r="D127" s="63">
        <f t="shared" si="53"/>
        <v>519.34965823876826</v>
      </c>
      <c r="E127" s="63">
        <f t="shared" si="53"/>
        <v>0</v>
      </c>
      <c r="F127" s="63">
        <f t="shared" si="53"/>
        <v>0</v>
      </c>
      <c r="G127" s="63">
        <f t="shared" si="53"/>
        <v>4000</v>
      </c>
      <c r="H127" s="63">
        <f t="shared" si="53"/>
        <v>531</v>
      </c>
      <c r="I127" s="63">
        <f t="shared" si="53"/>
        <v>0</v>
      </c>
      <c r="J127" s="64">
        <f t="shared" si="35"/>
        <v>0</v>
      </c>
    </row>
    <row r="128" spans="1:10" x14ac:dyDescent="0.25">
      <c r="A128" s="84">
        <v>3</v>
      </c>
      <c r="B128" s="91" t="s">
        <v>108</v>
      </c>
      <c r="C128" s="67">
        <f t="shared" si="53"/>
        <v>3913.04</v>
      </c>
      <c r="D128" s="67">
        <f t="shared" si="53"/>
        <v>519.34965823876826</v>
      </c>
      <c r="E128" s="67">
        <f t="shared" si="53"/>
        <v>0</v>
      </c>
      <c r="F128" s="67">
        <f t="shared" si="53"/>
        <v>0</v>
      </c>
      <c r="G128" s="67">
        <f t="shared" si="53"/>
        <v>4000</v>
      </c>
      <c r="H128" s="67">
        <f t="shared" si="53"/>
        <v>531</v>
      </c>
      <c r="I128" s="67">
        <f t="shared" si="53"/>
        <v>0</v>
      </c>
      <c r="J128" s="121">
        <f t="shared" si="35"/>
        <v>0</v>
      </c>
    </row>
    <row r="129" spans="1:10" x14ac:dyDescent="0.25">
      <c r="A129" s="86">
        <v>32</v>
      </c>
      <c r="B129" s="87" t="s">
        <v>65</v>
      </c>
      <c r="C129" s="71">
        <f t="shared" si="53"/>
        <v>3913.04</v>
      </c>
      <c r="D129" s="71">
        <f t="shared" si="53"/>
        <v>519.34965823876826</v>
      </c>
      <c r="E129" s="71">
        <f t="shared" si="53"/>
        <v>0</v>
      </c>
      <c r="F129" s="71">
        <f t="shared" si="53"/>
        <v>0</v>
      </c>
      <c r="G129" s="71">
        <f t="shared" si="53"/>
        <v>4000</v>
      </c>
      <c r="H129" s="71">
        <f t="shared" si="53"/>
        <v>531</v>
      </c>
      <c r="I129" s="71">
        <f t="shared" si="53"/>
        <v>0</v>
      </c>
      <c r="J129" s="128">
        <f t="shared" si="35"/>
        <v>0</v>
      </c>
    </row>
    <row r="130" spans="1:10" x14ac:dyDescent="0.25">
      <c r="A130" s="88">
        <v>323</v>
      </c>
      <c r="B130" s="89" t="s">
        <v>131</v>
      </c>
      <c r="C130" s="36">
        <f t="shared" si="53"/>
        <v>3913.04</v>
      </c>
      <c r="D130" s="36">
        <f t="shared" si="53"/>
        <v>519.34965823876826</v>
      </c>
      <c r="E130" s="36">
        <f t="shared" si="53"/>
        <v>0</v>
      </c>
      <c r="F130" s="36">
        <f t="shared" si="53"/>
        <v>0</v>
      </c>
      <c r="G130" s="36">
        <f t="shared" si="53"/>
        <v>4000</v>
      </c>
      <c r="H130" s="36">
        <f t="shared" si="53"/>
        <v>531</v>
      </c>
      <c r="I130" s="36">
        <v>0</v>
      </c>
      <c r="J130" s="68">
        <f t="shared" ref="J130:J161" si="54">I130/H130*100</f>
        <v>0</v>
      </c>
    </row>
    <row r="131" spans="1:10" x14ac:dyDescent="0.25">
      <c r="A131" s="74">
        <v>3237</v>
      </c>
      <c r="B131" s="75" t="s">
        <v>137</v>
      </c>
      <c r="C131" s="38">
        <v>3913.04</v>
      </c>
      <c r="D131" s="38">
        <f>C131/7.5345</f>
        <v>519.34965823876826</v>
      </c>
      <c r="E131" s="42">
        <v>0</v>
      </c>
      <c r="F131" s="38">
        <f>E131/7.5345</f>
        <v>0</v>
      </c>
      <c r="G131" s="38">
        <v>4000</v>
      </c>
      <c r="H131" s="42">
        <v>531</v>
      </c>
      <c r="I131" s="42">
        <v>0</v>
      </c>
      <c r="J131" s="68">
        <f t="shared" si="54"/>
        <v>0</v>
      </c>
    </row>
    <row r="132" spans="1:10" ht="49.5" hidden="1" customHeight="1" x14ac:dyDescent="0.25">
      <c r="A132" s="94" t="s">
        <v>171</v>
      </c>
      <c r="B132" s="94" t="s">
        <v>172</v>
      </c>
      <c r="C132" s="59">
        <f t="shared" ref="C132:I132" si="55">C133+C146</f>
        <v>160471.46</v>
      </c>
      <c r="D132" s="59">
        <f t="shared" si="55"/>
        <v>21298.222841595329</v>
      </c>
      <c r="E132" s="59">
        <f t="shared" si="55"/>
        <v>485600</v>
      </c>
      <c r="F132" s="59">
        <f t="shared" si="55"/>
        <v>64450.195766142409</v>
      </c>
      <c r="G132" s="59">
        <f t="shared" si="55"/>
        <v>0</v>
      </c>
      <c r="H132" s="59">
        <f t="shared" si="55"/>
        <v>0</v>
      </c>
      <c r="I132" s="59">
        <f t="shared" si="55"/>
        <v>0</v>
      </c>
      <c r="J132" s="60" t="e">
        <f t="shared" si="54"/>
        <v>#DIV/0!</v>
      </c>
    </row>
    <row r="133" spans="1:10" ht="15" hidden="1" customHeight="1" x14ac:dyDescent="0.25">
      <c r="A133" s="82" t="s">
        <v>56</v>
      </c>
      <c r="B133" s="92" t="s">
        <v>57</v>
      </c>
      <c r="C133" s="63">
        <f t="shared" ref="C133:I133" si="56">C134</f>
        <v>24070.720000000001</v>
      </c>
      <c r="D133" s="63">
        <f t="shared" si="56"/>
        <v>3194.7335589621071</v>
      </c>
      <c r="E133" s="63">
        <f t="shared" si="56"/>
        <v>72840</v>
      </c>
      <c r="F133" s="63">
        <f t="shared" si="56"/>
        <v>9667.5293649213618</v>
      </c>
      <c r="G133" s="63">
        <f t="shared" si="56"/>
        <v>0</v>
      </c>
      <c r="H133" s="63">
        <f t="shared" si="56"/>
        <v>0</v>
      </c>
      <c r="I133" s="63">
        <f t="shared" si="56"/>
        <v>0</v>
      </c>
      <c r="J133" s="64" t="e">
        <f t="shared" si="54"/>
        <v>#DIV/0!</v>
      </c>
    </row>
    <row r="134" spans="1:10" hidden="1" x14ac:dyDescent="0.25">
      <c r="A134" s="65">
        <v>3</v>
      </c>
      <c r="B134" s="66" t="s">
        <v>108</v>
      </c>
      <c r="C134" s="67">
        <f t="shared" ref="C134:I134" si="57">C135+C142</f>
        <v>24070.720000000001</v>
      </c>
      <c r="D134" s="67">
        <f t="shared" si="57"/>
        <v>3194.7335589621071</v>
      </c>
      <c r="E134" s="67">
        <f t="shared" si="57"/>
        <v>72840</v>
      </c>
      <c r="F134" s="67">
        <f t="shared" si="57"/>
        <v>9667.5293649213618</v>
      </c>
      <c r="G134" s="67">
        <f t="shared" si="57"/>
        <v>0</v>
      </c>
      <c r="H134" s="67">
        <f t="shared" si="57"/>
        <v>0</v>
      </c>
      <c r="I134" s="67">
        <f t="shared" si="57"/>
        <v>0</v>
      </c>
      <c r="J134" s="68" t="e">
        <f t="shared" si="54"/>
        <v>#DIV/0!</v>
      </c>
    </row>
    <row r="135" spans="1:10" hidden="1" x14ac:dyDescent="0.25">
      <c r="A135" s="86">
        <v>31</v>
      </c>
      <c r="B135" s="87" t="s">
        <v>64</v>
      </c>
      <c r="C135" s="71">
        <f t="shared" ref="C135:I135" si="58">C136+C138+C140</f>
        <v>22549.91</v>
      </c>
      <c r="D135" s="71">
        <f t="shared" si="58"/>
        <v>2992.8873846970596</v>
      </c>
      <c r="E135" s="71">
        <f t="shared" si="58"/>
        <v>67665</v>
      </c>
      <c r="F135" s="71">
        <f t="shared" si="58"/>
        <v>8980.6888313756717</v>
      </c>
      <c r="G135" s="71">
        <f t="shared" si="58"/>
        <v>0</v>
      </c>
      <c r="H135" s="71">
        <f t="shared" si="58"/>
        <v>0</v>
      </c>
      <c r="I135" s="71">
        <f t="shared" si="58"/>
        <v>0</v>
      </c>
      <c r="J135" s="68" t="e">
        <f t="shared" si="54"/>
        <v>#DIV/0!</v>
      </c>
    </row>
    <row r="136" spans="1:10" hidden="1" x14ac:dyDescent="0.25">
      <c r="A136" s="88">
        <v>311</v>
      </c>
      <c r="B136" s="89" t="s">
        <v>163</v>
      </c>
      <c r="C136" s="36">
        <f t="shared" ref="C136:I136" si="59">C137</f>
        <v>17891.55</v>
      </c>
      <c r="D136" s="36">
        <f t="shared" si="59"/>
        <v>2374.6167628907024</v>
      </c>
      <c r="E136" s="36">
        <f t="shared" si="59"/>
        <v>55500</v>
      </c>
      <c r="F136" s="36">
        <f t="shared" si="59"/>
        <v>7366.1158670117456</v>
      </c>
      <c r="G136" s="36">
        <f t="shared" si="59"/>
        <v>0</v>
      </c>
      <c r="H136" s="36">
        <f t="shared" si="59"/>
        <v>0</v>
      </c>
      <c r="I136" s="36">
        <f t="shared" si="59"/>
        <v>0</v>
      </c>
      <c r="J136" s="68" t="e">
        <f t="shared" si="54"/>
        <v>#DIV/0!</v>
      </c>
    </row>
    <row r="137" spans="1:10" hidden="1" x14ac:dyDescent="0.25">
      <c r="A137" s="74">
        <v>3111</v>
      </c>
      <c r="B137" s="75" t="s">
        <v>164</v>
      </c>
      <c r="C137" s="38">
        <v>17891.55</v>
      </c>
      <c r="D137" s="38">
        <f>C137/7.5345</f>
        <v>2374.6167628907024</v>
      </c>
      <c r="E137" s="42">
        <v>55500</v>
      </c>
      <c r="F137" s="38">
        <f>E137/7.5345</f>
        <v>7366.1158670117456</v>
      </c>
      <c r="G137" s="38">
        <v>0</v>
      </c>
      <c r="H137" s="42">
        <f>G137/7.5345</f>
        <v>0</v>
      </c>
      <c r="I137" s="42">
        <v>0</v>
      </c>
      <c r="J137" s="68" t="e">
        <f t="shared" si="54"/>
        <v>#DIV/0!</v>
      </c>
    </row>
    <row r="138" spans="1:10" hidden="1" x14ac:dyDescent="0.25">
      <c r="A138" s="88">
        <v>312</v>
      </c>
      <c r="B138" s="89" t="s">
        <v>165</v>
      </c>
      <c r="C138" s="36">
        <f t="shared" ref="C138:I138" si="60">C139</f>
        <v>1706.25</v>
      </c>
      <c r="D138" s="36">
        <f t="shared" si="60"/>
        <v>226.45829185745569</v>
      </c>
      <c r="E138" s="36">
        <f t="shared" si="60"/>
        <v>3000</v>
      </c>
      <c r="F138" s="36">
        <f t="shared" si="60"/>
        <v>398.16842524387812</v>
      </c>
      <c r="G138" s="36">
        <f t="shared" si="60"/>
        <v>0</v>
      </c>
      <c r="H138" s="36">
        <f t="shared" si="60"/>
        <v>0</v>
      </c>
      <c r="I138" s="36">
        <f t="shared" si="60"/>
        <v>0</v>
      </c>
      <c r="J138" s="68" t="e">
        <f t="shared" si="54"/>
        <v>#DIV/0!</v>
      </c>
    </row>
    <row r="139" spans="1:10" hidden="1" x14ac:dyDescent="0.25">
      <c r="A139" s="74">
        <v>3121</v>
      </c>
      <c r="B139" s="75" t="s">
        <v>165</v>
      </c>
      <c r="C139" s="38">
        <v>1706.25</v>
      </c>
      <c r="D139" s="38">
        <f>C139/7.5345</f>
        <v>226.45829185745569</v>
      </c>
      <c r="E139" s="42">
        <v>3000</v>
      </c>
      <c r="F139" s="38">
        <f>E139/7.5345</f>
        <v>398.16842524387812</v>
      </c>
      <c r="G139" s="38">
        <v>0</v>
      </c>
      <c r="H139" s="42">
        <f>G139/7.5345</f>
        <v>0</v>
      </c>
      <c r="I139" s="42">
        <v>0</v>
      </c>
      <c r="J139" s="68" t="e">
        <f t="shared" si="54"/>
        <v>#DIV/0!</v>
      </c>
    </row>
    <row r="140" spans="1:10" hidden="1" x14ac:dyDescent="0.25">
      <c r="A140" s="88">
        <v>313</v>
      </c>
      <c r="B140" s="89" t="s">
        <v>166</v>
      </c>
      <c r="C140" s="36">
        <f t="shared" ref="C140:I140" si="61">C141</f>
        <v>2952.11</v>
      </c>
      <c r="D140" s="36">
        <f t="shared" si="61"/>
        <v>391.81232994890172</v>
      </c>
      <c r="E140" s="36">
        <f t="shared" si="61"/>
        <v>9165</v>
      </c>
      <c r="F140" s="36">
        <f t="shared" si="61"/>
        <v>1216.4045391200477</v>
      </c>
      <c r="G140" s="36">
        <f t="shared" si="61"/>
        <v>0</v>
      </c>
      <c r="H140" s="36">
        <f t="shared" si="61"/>
        <v>0</v>
      </c>
      <c r="I140" s="36">
        <f t="shared" si="61"/>
        <v>0</v>
      </c>
      <c r="J140" s="68" t="e">
        <f t="shared" si="54"/>
        <v>#DIV/0!</v>
      </c>
    </row>
    <row r="141" spans="1:10" hidden="1" x14ac:dyDescent="0.25">
      <c r="A141" s="74">
        <v>3132</v>
      </c>
      <c r="B141" s="75" t="s">
        <v>167</v>
      </c>
      <c r="C141" s="38">
        <v>2952.11</v>
      </c>
      <c r="D141" s="38">
        <f>C141/7.5345</f>
        <v>391.81232994890172</v>
      </c>
      <c r="E141" s="42">
        <v>9165</v>
      </c>
      <c r="F141" s="38">
        <f>E141/7.5345</f>
        <v>1216.4045391200477</v>
      </c>
      <c r="G141" s="38">
        <v>0</v>
      </c>
      <c r="H141" s="42">
        <f>G141/7.5345</f>
        <v>0</v>
      </c>
      <c r="I141" s="42">
        <v>0</v>
      </c>
      <c r="J141" s="68" t="e">
        <f t="shared" si="54"/>
        <v>#DIV/0!</v>
      </c>
    </row>
    <row r="142" spans="1:10" hidden="1" x14ac:dyDescent="0.25">
      <c r="A142" s="86">
        <v>32</v>
      </c>
      <c r="B142" s="87" t="s">
        <v>65</v>
      </c>
      <c r="C142" s="71">
        <f t="shared" ref="C142:I142" si="62">C143</f>
        <v>1520.81</v>
      </c>
      <c r="D142" s="71">
        <f t="shared" si="62"/>
        <v>201.84617426504744</v>
      </c>
      <c r="E142" s="71">
        <f t="shared" si="62"/>
        <v>5175</v>
      </c>
      <c r="F142" s="71">
        <f t="shared" si="62"/>
        <v>686.84053354568971</v>
      </c>
      <c r="G142" s="71">
        <f t="shared" si="62"/>
        <v>0</v>
      </c>
      <c r="H142" s="71">
        <f t="shared" si="62"/>
        <v>0</v>
      </c>
      <c r="I142" s="71">
        <f t="shared" si="62"/>
        <v>0</v>
      </c>
      <c r="J142" s="68" t="e">
        <f t="shared" si="54"/>
        <v>#DIV/0!</v>
      </c>
    </row>
    <row r="143" spans="1:10" hidden="1" x14ac:dyDescent="0.25">
      <c r="A143" s="88">
        <v>321</v>
      </c>
      <c r="B143" s="89" t="s">
        <v>123</v>
      </c>
      <c r="C143" s="36">
        <f t="shared" ref="C143:I143" si="63">SUM(C144:C145)</f>
        <v>1520.81</v>
      </c>
      <c r="D143" s="36">
        <f t="shared" si="63"/>
        <v>201.84617426504744</v>
      </c>
      <c r="E143" s="36">
        <f t="shared" si="63"/>
        <v>5175</v>
      </c>
      <c r="F143" s="36">
        <f t="shared" si="63"/>
        <v>686.84053354568971</v>
      </c>
      <c r="G143" s="36">
        <f t="shared" si="63"/>
        <v>0</v>
      </c>
      <c r="H143" s="36">
        <f t="shared" si="63"/>
        <v>0</v>
      </c>
      <c r="I143" s="36">
        <f t="shared" si="63"/>
        <v>0</v>
      </c>
      <c r="J143" s="68" t="e">
        <f t="shared" si="54"/>
        <v>#DIV/0!</v>
      </c>
    </row>
    <row r="144" spans="1:10" hidden="1" x14ac:dyDescent="0.25">
      <c r="A144" s="74">
        <v>3211</v>
      </c>
      <c r="B144" s="75" t="s">
        <v>124</v>
      </c>
      <c r="C144" s="38">
        <v>30</v>
      </c>
      <c r="D144" s="38">
        <f>C144/7.5345</f>
        <v>3.9816842524387814</v>
      </c>
      <c r="E144" s="42">
        <v>300</v>
      </c>
      <c r="F144" s="38">
        <f>E144/7.5345</f>
        <v>39.816842524387816</v>
      </c>
      <c r="G144" s="38">
        <v>0</v>
      </c>
      <c r="H144" s="42">
        <f>G144/7.5345</f>
        <v>0</v>
      </c>
      <c r="I144" s="42">
        <v>0</v>
      </c>
      <c r="J144" s="68" t="e">
        <f t="shared" si="54"/>
        <v>#DIV/0!</v>
      </c>
    </row>
    <row r="145" spans="1:10" hidden="1" x14ac:dyDescent="0.25">
      <c r="A145" s="74">
        <v>3212</v>
      </c>
      <c r="B145" s="75" t="s">
        <v>168</v>
      </c>
      <c r="C145" s="38">
        <v>1490.81</v>
      </c>
      <c r="D145" s="38">
        <f>C145/7.5345</f>
        <v>197.86449001260866</v>
      </c>
      <c r="E145" s="42">
        <v>4875</v>
      </c>
      <c r="F145" s="38">
        <f>E145/7.5345</f>
        <v>647.02369102130194</v>
      </c>
      <c r="G145" s="38">
        <v>0</v>
      </c>
      <c r="H145" s="42">
        <f>G145/7.5345</f>
        <v>0</v>
      </c>
      <c r="I145" s="42">
        <v>0</v>
      </c>
      <c r="J145" s="68" t="e">
        <f t="shared" si="54"/>
        <v>#DIV/0!</v>
      </c>
    </row>
    <row r="146" spans="1:10" hidden="1" x14ac:dyDescent="0.25">
      <c r="A146" s="82" t="s">
        <v>58</v>
      </c>
      <c r="B146" s="83" t="s">
        <v>59</v>
      </c>
      <c r="C146" s="63">
        <f t="shared" ref="C146:I146" si="64">C147</f>
        <v>136400.74</v>
      </c>
      <c r="D146" s="63">
        <f t="shared" si="64"/>
        <v>18103.489282633222</v>
      </c>
      <c r="E146" s="63">
        <f t="shared" si="64"/>
        <v>412760</v>
      </c>
      <c r="F146" s="63">
        <f t="shared" si="64"/>
        <v>54782.666401221046</v>
      </c>
      <c r="G146" s="63">
        <f t="shared" si="64"/>
        <v>0</v>
      </c>
      <c r="H146" s="63">
        <f t="shared" si="64"/>
        <v>0</v>
      </c>
      <c r="I146" s="63">
        <f t="shared" si="64"/>
        <v>0</v>
      </c>
      <c r="J146" s="64" t="e">
        <f t="shared" si="54"/>
        <v>#DIV/0!</v>
      </c>
    </row>
    <row r="147" spans="1:10" hidden="1" x14ac:dyDescent="0.25">
      <c r="A147" s="65">
        <v>3</v>
      </c>
      <c r="B147" s="66" t="s">
        <v>108</v>
      </c>
      <c r="C147" s="67">
        <f t="shared" ref="C147:I147" si="65">C148+C155</f>
        <v>136400.74</v>
      </c>
      <c r="D147" s="67">
        <f t="shared" si="65"/>
        <v>18103.489282633222</v>
      </c>
      <c r="E147" s="67">
        <f t="shared" si="65"/>
        <v>412760</v>
      </c>
      <c r="F147" s="67">
        <f t="shared" si="65"/>
        <v>54782.666401221046</v>
      </c>
      <c r="G147" s="67">
        <f t="shared" si="65"/>
        <v>0</v>
      </c>
      <c r="H147" s="67">
        <f t="shared" si="65"/>
        <v>0</v>
      </c>
      <c r="I147" s="67">
        <f t="shared" si="65"/>
        <v>0</v>
      </c>
      <c r="J147" s="68" t="e">
        <f t="shared" si="54"/>
        <v>#DIV/0!</v>
      </c>
    </row>
    <row r="148" spans="1:10" hidden="1" x14ac:dyDescent="0.25">
      <c r="A148" s="86">
        <v>31</v>
      </c>
      <c r="B148" s="87" t="s">
        <v>64</v>
      </c>
      <c r="C148" s="71">
        <f t="shared" ref="C148:I148" si="66">C149+C151+C153</f>
        <v>127782.82999999999</v>
      </c>
      <c r="D148" s="71">
        <f t="shared" si="66"/>
        <v>16959.69606476873</v>
      </c>
      <c r="E148" s="71">
        <f t="shared" si="66"/>
        <v>383435</v>
      </c>
      <c r="F148" s="71">
        <f t="shared" si="66"/>
        <v>50890.57004446214</v>
      </c>
      <c r="G148" s="71">
        <f t="shared" si="66"/>
        <v>0</v>
      </c>
      <c r="H148" s="71">
        <f t="shared" si="66"/>
        <v>0</v>
      </c>
      <c r="I148" s="71">
        <f t="shared" si="66"/>
        <v>0</v>
      </c>
      <c r="J148" s="68" t="e">
        <f t="shared" si="54"/>
        <v>#DIV/0!</v>
      </c>
    </row>
    <row r="149" spans="1:10" hidden="1" x14ac:dyDescent="0.25">
      <c r="A149" s="88">
        <v>311</v>
      </c>
      <c r="B149" s="89" t="s">
        <v>163</v>
      </c>
      <c r="C149" s="36">
        <f t="shared" ref="C149:I149" si="67">C150</f>
        <v>101385.43</v>
      </c>
      <c r="D149" s="36">
        <f t="shared" si="67"/>
        <v>13456.15900192448</v>
      </c>
      <c r="E149" s="36">
        <f t="shared" si="67"/>
        <v>314500</v>
      </c>
      <c r="F149" s="36">
        <f t="shared" si="67"/>
        <v>41741.323246399894</v>
      </c>
      <c r="G149" s="36">
        <f t="shared" si="67"/>
        <v>0</v>
      </c>
      <c r="H149" s="36">
        <f t="shared" si="67"/>
        <v>0</v>
      </c>
      <c r="I149" s="36">
        <f t="shared" si="67"/>
        <v>0</v>
      </c>
      <c r="J149" s="68" t="e">
        <f t="shared" si="54"/>
        <v>#DIV/0!</v>
      </c>
    </row>
    <row r="150" spans="1:10" hidden="1" x14ac:dyDescent="0.25">
      <c r="A150" s="74">
        <v>3111</v>
      </c>
      <c r="B150" s="75" t="s">
        <v>164</v>
      </c>
      <c r="C150" s="38">
        <v>101385.43</v>
      </c>
      <c r="D150" s="38">
        <f>C150/7.5345</f>
        <v>13456.15900192448</v>
      </c>
      <c r="E150" s="42">
        <v>314500</v>
      </c>
      <c r="F150" s="38">
        <f>E150/7.5345</f>
        <v>41741.323246399894</v>
      </c>
      <c r="G150" s="38">
        <v>0</v>
      </c>
      <c r="H150" s="42">
        <f>G150/7.5345</f>
        <v>0</v>
      </c>
      <c r="I150" s="42">
        <v>0</v>
      </c>
      <c r="J150" s="68" t="e">
        <f t="shared" si="54"/>
        <v>#DIV/0!</v>
      </c>
    </row>
    <row r="151" spans="1:10" hidden="1" x14ac:dyDescent="0.25">
      <c r="A151" s="88">
        <v>312</v>
      </c>
      <c r="B151" s="89" t="s">
        <v>165</v>
      </c>
      <c r="C151" s="36">
        <f t="shared" ref="C151:I151" si="68">C152</f>
        <v>9668.75</v>
      </c>
      <c r="D151" s="36">
        <f t="shared" si="68"/>
        <v>1283.2636538589156</v>
      </c>
      <c r="E151" s="36">
        <f t="shared" si="68"/>
        <v>17000</v>
      </c>
      <c r="F151" s="36">
        <f t="shared" si="68"/>
        <v>2256.2877430486428</v>
      </c>
      <c r="G151" s="36">
        <f t="shared" si="68"/>
        <v>0</v>
      </c>
      <c r="H151" s="36">
        <f t="shared" si="68"/>
        <v>0</v>
      </c>
      <c r="I151" s="36">
        <f t="shared" si="68"/>
        <v>0</v>
      </c>
      <c r="J151" s="68" t="e">
        <f t="shared" si="54"/>
        <v>#DIV/0!</v>
      </c>
    </row>
    <row r="152" spans="1:10" hidden="1" x14ac:dyDescent="0.25">
      <c r="A152" s="74">
        <v>3121</v>
      </c>
      <c r="B152" s="75" t="s">
        <v>165</v>
      </c>
      <c r="C152" s="38">
        <v>9668.75</v>
      </c>
      <c r="D152" s="38">
        <f>C152/7.5345</f>
        <v>1283.2636538589156</v>
      </c>
      <c r="E152" s="42">
        <v>17000</v>
      </c>
      <c r="F152" s="38">
        <f>E152/7.5345</f>
        <v>2256.2877430486428</v>
      </c>
      <c r="G152" s="38">
        <v>0</v>
      </c>
      <c r="H152" s="42">
        <f>G152/7.5345</f>
        <v>0</v>
      </c>
      <c r="I152" s="42">
        <v>0</v>
      </c>
      <c r="J152" s="68" t="e">
        <f t="shared" si="54"/>
        <v>#DIV/0!</v>
      </c>
    </row>
    <row r="153" spans="1:10" hidden="1" x14ac:dyDescent="0.25">
      <c r="A153" s="88">
        <v>313</v>
      </c>
      <c r="B153" s="89" t="s">
        <v>166</v>
      </c>
      <c r="C153" s="36">
        <f t="shared" ref="C153:I153" si="69">C154</f>
        <v>16728.650000000001</v>
      </c>
      <c r="D153" s="36">
        <f t="shared" si="69"/>
        <v>2220.2734089853343</v>
      </c>
      <c r="E153" s="36">
        <f t="shared" si="69"/>
        <v>51935</v>
      </c>
      <c r="F153" s="36">
        <f t="shared" si="69"/>
        <v>6892.9590550136036</v>
      </c>
      <c r="G153" s="36">
        <f t="shared" si="69"/>
        <v>0</v>
      </c>
      <c r="H153" s="36">
        <f t="shared" si="69"/>
        <v>0</v>
      </c>
      <c r="I153" s="36">
        <f t="shared" si="69"/>
        <v>0</v>
      </c>
      <c r="J153" s="68" t="e">
        <f t="shared" si="54"/>
        <v>#DIV/0!</v>
      </c>
    </row>
    <row r="154" spans="1:10" hidden="1" x14ac:dyDescent="0.25">
      <c r="A154" s="74">
        <v>3132</v>
      </c>
      <c r="B154" s="75" t="s">
        <v>167</v>
      </c>
      <c r="C154" s="38">
        <v>16728.650000000001</v>
      </c>
      <c r="D154" s="38">
        <f>C154/7.5345</f>
        <v>2220.2734089853343</v>
      </c>
      <c r="E154" s="42">
        <v>51935</v>
      </c>
      <c r="F154" s="38">
        <f>E154/7.5345</f>
        <v>6892.9590550136036</v>
      </c>
      <c r="G154" s="38">
        <v>0</v>
      </c>
      <c r="H154" s="42">
        <f>G154/7.5345</f>
        <v>0</v>
      </c>
      <c r="I154" s="42">
        <v>0</v>
      </c>
      <c r="J154" s="68" t="e">
        <f t="shared" si="54"/>
        <v>#DIV/0!</v>
      </c>
    </row>
    <row r="155" spans="1:10" hidden="1" x14ac:dyDescent="0.25">
      <c r="A155" s="86">
        <v>32</v>
      </c>
      <c r="B155" s="87" t="s">
        <v>65</v>
      </c>
      <c r="C155" s="71">
        <f t="shared" ref="C155:I155" si="70">C156</f>
        <v>8617.91</v>
      </c>
      <c r="D155" s="71">
        <f t="shared" si="70"/>
        <v>1143.7932178644899</v>
      </c>
      <c r="E155" s="71">
        <f t="shared" si="70"/>
        <v>29325</v>
      </c>
      <c r="F155" s="71">
        <f t="shared" si="70"/>
        <v>3892.0963567589088</v>
      </c>
      <c r="G155" s="71">
        <f t="shared" si="70"/>
        <v>0</v>
      </c>
      <c r="H155" s="71">
        <f t="shared" si="70"/>
        <v>0</v>
      </c>
      <c r="I155" s="71">
        <f t="shared" si="70"/>
        <v>0</v>
      </c>
      <c r="J155" s="68" t="e">
        <f t="shared" si="54"/>
        <v>#DIV/0!</v>
      </c>
    </row>
    <row r="156" spans="1:10" hidden="1" x14ac:dyDescent="0.25">
      <c r="A156" s="88">
        <v>321</v>
      </c>
      <c r="B156" s="89" t="s">
        <v>123</v>
      </c>
      <c r="C156" s="36">
        <f t="shared" ref="C156:I156" si="71">SUM(C157:C158)</f>
        <v>8617.91</v>
      </c>
      <c r="D156" s="36">
        <f t="shared" si="71"/>
        <v>1143.7932178644899</v>
      </c>
      <c r="E156" s="36">
        <f t="shared" si="71"/>
        <v>29325</v>
      </c>
      <c r="F156" s="36">
        <f t="shared" si="71"/>
        <v>3892.0963567589088</v>
      </c>
      <c r="G156" s="36">
        <f t="shared" si="71"/>
        <v>0</v>
      </c>
      <c r="H156" s="36">
        <f t="shared" si="71"/>
        <v>0</v>
      </c>
      <c r="I156" s="36">
        <f t="shared" si="71"/>
        <v>0</v>
      </c>
      <c r="J156" s="68" t="e">
        <f t="shared" si="54"/>
        <v>#DIV/0!</v>
      </c>
    </row>
    <row r="157" spans="1:10" hidden="1" x14ac:dyDescent="0.25">
      <c r="A157" s="74">
        <v>3211</v>
      </c>
      <c r="B157" s="75" t="s">
        <v>124</v>
      </c>
      <c r="C157" s="38">
        <v>170</v>
      </c>
      <c r="D157" s="38">
        <f>C157/7.5345</f>
        <v>22.562877430486427</v>
      </c>
      <c r="E157" s="42">
        <v>1700</v>
      </c>
      <c r="F157" s="38">
        <f>E157/7.5345</f>
        <v>225.62877430486427</v>
      </c>
      <c r="G157" s="38">
        <v>0</v>
      </c>
      <c r="H157" s="42">
        <f>G157/7.5345</f>
        <v>0</v>
      </c>
      <c r="I157" s="42">
        <v>0</v>
      </c>
      <c r="J157" s="68" t="e">
        <f t="shared" si="54"/>
        <v>#DIV/0!</v>
      </c>
    </row>
    <row r="158" spans="1:10" hidden="1" x14ac:dyDescent="0.25">
      <c r="A158" s="74">
        <v>3212</v>
      </c>
      <c r="B158" s="75" t="s">
        <v>168</v>
      </c>
      <c r="C158" s="38">
        <v>8447.91</v>
      </c>
      <c r="D158" s="38">
        <f>C158/7.5345</f>
        <v>1121.2303404340034</v>
      </c>
      <c r="E158" s="42">
        <v>27625</v>
      </c>
      <c r="F158" s="38">
        <f>E158/7.5345</f>
        <v>3666.4675824540445</v>
      </c>
      <c r="G158" s="38">
        <v>0</v>
      </c>
      <c r="H158" s="42">
        <f>G158/7.5345</f>
        <v>0</v>
      </c>
      <c r="I158" s="42">
        <v>0</v>
      </c>
      <c r="J158" s="68" t="e">
        <f t="shared" si="54"/>
        <v>#DIV/0!</v>
      </c>
    </row>
    <row r="159" spans="1:10" ht="55.5" customHeight="1" x14ac:dyDescent="0.25">
      <c r="A159" s="94" t="s">
        <v>173</v>
      </c>
      <c r="B159" s="94" t="s">
        <v>277</v>
      </c>
      <c r="C159" s="59">
        <f t="shared" ref="C159:H159" si="72">C160+C174</f>
        <v>0</v>
      </c>
      <c r="D159" s="59">
        <f t="shared" si="72"/>
        <v>0</v>
      </c>
      <c r="E159" s="59">
        <f t="shared" si="72"/>
        <v>0</v>
      </c>
      <c r="F159" s="59">
        <f t="shared" si="72"/>
        <v>0</v>
      </c>
      <c r="G159" s="59">
        <f t="shared" si="72"/>
        <v>424813.03</v>
      </c>
      <c r="H159" s="59">
        <f t="shared" si="72"/>
        <v>65000</v>
      </c>
      <c r="I159" s="59">
        <v>63818.99</v>
      </c>
      <c r="J159" s="237">
        <f t="shared" si="54"/>
        <v>98.18306153846153</v>
      </c>
    </row>
    <row r="160" spans="1:10" ht="15" customHeight="1" x14ac:dyDescent="0.25">
      <c r="A160" s="82" t="s">
        <v>56</v>
      </c>
      <c r="B160" s="92" t="s">
        <v>57</v>
      </c>
      <c r="C160" s="63">
        <f>C161</f>
        <v>0</v>
      </c>
      <c r="D160" s="63">
        <f>D161</f>
        <v>0</v>
      </c>
      <c r="E160" s="63">
        <f>E161</f>
        <v>0</v>
      </c>
      <c r="F160" s="63">
        <f>F161</f>
        <v>0</v>
      </c>
      <c r="G160" s="63">
        <f>G161</f>
        <v>63721.95</v>
      </c>
      <c r="H160" s="63">
        <v>18500</v>
      </c>
      <c r="I160" s="63">
        <v>16592.939999999999</v>
      </c>
      <c r="J160" s="64">
        <f t="shared" si="54"/>
        <v>89.69156756756756</v>
      </c>
    </row>
    <row r="161" spans="1:10" x14ac:dyDescent="0.25">
      <c r="A161" s="65">
        <v>3</v>
      </c>
      <c r="B161" s="66" t="s">
        <v>108</v>
      </c>
      <c r="C161" s="67">
        <f t="shared" ref="C161:G161" si="73">C162+C169</f>
        <v>0</v>
      </c>
      <c r="D161" s="67">
        <f t="shared" si="73"/>
        <v>0</v>
      </c>
      <c r="E161" s="67">
        <f t="shared" si="73"/>
        <v>0</v>
      </c>
      <c r="F161" s="67">
        <f t="shared" si="73"/>
        <v>0</v>
      </c>
      <c r="G161" s="67">
        <f t="shared" si="73"/>
        <v>63721.95</v>
      </c>
      <c r="H161" s="67">
        <v>18500</v>
      </c>
      <c r="I161" s="67">
        <v>16592.939999999999</v>
      </c>
      <c r="J161" s="121">
        <f t="shared" si="54"/>
        <v>89.69156756756756</v>
      </c>
    </row>
    <row r="162" spans="1:10" x14ac:dyDescent="0.25">
      <c r="A162" s="86">
        <v>31</v>
      </c>
      <c r="B162" s="87" t="s">
        <v>64</v>
      </c>
      <c r="C162" s="71">
        <f>C163+C165+C167</f>
        <v>0</v>
      </c>
      <c r="D162" s="71">
        <f>D163+D165+D167</f>
        <v>0</v>
      </c>
      <c r="E162" s="71">
        <f>E163+E165+E167</f>
        <v>0</v>
      </c>
      <c r="F162" s="71">
        <f>F163+F165+F167</f>
        <v>0</v>
      </c>
      <c r="G162" s="71">
        <f>G163+G165+G167</f>
        <v>59043.75</v>
      </c>
      <c r="H162" s="71">
        <v>18500</v>
      </c>
      <c r="I162" s="71">
        <v>14732.61</v>
      </c>
      <c r="J162" s="128">
        <f t="shared" ref="J162:J171" si="74">I162/H162*100</f>
        <v>79.635729729729732</v>
      </c>
    </row>
    <row r="163" spans="1:10" x14ac:dyDescent="0.25">
      <c r="A163" s="88">
        <v>311</v>
      </c>
      <c r="B163" s="89" t="s">
        <v>163</v>
      </c>
      <c r="C163" s="36">
        <f t="shared" ref="C163:I163" si="75">C164</f>
        <v>0</v>
      </c>
      <c r="D163" s="36">
        <f t="shared" si="75"/>
        <v>0</v>
      </c>
      <c r="E163" s="36">
        <f t="shared" si="75"/>
        <v>0</v>
      </c>
      <c r="F163" s="36">
        <f t="shared" si="75"/>
        <v>0</v>
      </c>
      <c r="G163" s="36">
        <f t="shared" si="75"/>
        <v>48750</v>
      </c>
      <c r="H163" s="36">
        <f t="shared" si="75"/>
        <v>15000</v>
      </c>
      <c r="I163" s="36">
        <f t="shared" si="75"/>
        <v>12646.01</v>
      </c>
      <c r="J163" s="68">
        <f t="shared" si="74"/>
        <v>84.306733333333341</v>
      </c>
    </row>
    <row r="164" spans="1:10" x14ac:dyDescent="0.25">
      <c r="A164" s="74">
        <v>3111</v>
      </c>
      <c r="B164" s="75" t="s">
        <v>164</v>
      </c>
      <c r="C164" s="38">
        <v>0</v>
      </c>
      <c r="D164" s="38">
        <f>C164/7.5345</f>
        <v>0</v>
      </c>
      <c r="E164" s="42">
        <v>0</v>
      </c>
      <c r="F164" s="38">
        <f>E164/7.5345</f>
        <v>0</v>
      </c>
      <c r="G164" s="38">
        <v>48750</v>
      </c>
      <c r="H164" s="42">
        <v>15000</v>
      </c>
      <c r="I164" s="42">
        <v>12646.01</v>
      </c>
      <c r="J164" s="68">
        <f t="shared" si="74"/>
        <v>84.306733333333341</v>
      </c>
    </row>
    <row r="165" spans="1:10" x14ac:dyDescent="0.25">
      <c r="A165" s="88">
        <v>312</v>
      </c>
      <c r="B165" s="89" t="s">
        <v>165</v>
      </c>
      <c r="C165" s="36">
        <f t="shared" ref="C165:I165" si="76">C166</f>
        <v>0</v>
      </c>
      <c r="D165" s="36">
        <f t="shared" si="76"/>
        <v>0</v>
      </c>
      <c r="E165" s="36">
        <f t="shared" si="76"/>
        <v>0</v>
      </c>
      <c r="F165" s="36">
        <f t="shared" si="76"/>
        <v>0</v>
      </c>
      <c r="G165" s="36">
        <f t="shared" si="76"/>
        <v>2250</v>
      </c>
      <c r="H165" s="36">
        <f t="shared" si="76"/>
        <v>2000</v>
      </c>
      <c r="I165" s="36">
        <f t="shared" si="76"/>
        <v>1014</v>
      </c>
      <c r="J165" s="68">
        <f t="shared" si="74"/>
        <v>50.7</v>
      </c>
    </row>
    <row r="166" spans="1:10" x14ac:dyDescent="0.25">
      <c r="A166" s="74">
        <v>3121</v>
      </c>
      <c r="B166" s="75" t="s">
        <v>165</v>
      </c>
      <c r="C166" s="38">
        <v>0</v>
      </c>
      <c r="D166" s="38">
        <f>C166/7.5345</f>
        <v>0</v>
      </c>
      <c r="E166" s="42">
        <v>0</v>
      </c>
      <c r="F166" s="38">
        <f>E166/7.5345</f>
        <v>0</v>
      </c>
      <c r="G166" s="38">
        <v>2250</v>
      </c>
      <c r="H166" s="42">
        <v>2000</v>
      </c>
      <c r="I166" s="42">
        <v>1014</v>
      </c>
      <c r="J166" s="68">
        <f t="shared" si="74"/>
        <v>50.7</v>
      </c>
    </row>
    <row r="167" spans="1:10" x14ac:dyDescent="0.25">
      <c r="A167" s="88">
        <v>313</v>
      </c>
      <c r="B167" s="89" t="s">
        <v>166</v>
      </c>
      <c r="C167" s="36">
        <f>C168</f>
        <v>0</v>
      </c>
      <c r="D167" s="36">
        <f>D168</f>
        <v>0</v>
      </c>
      <c r="E167" s="36">
        <f>E168</f>
        <v>0</v>
      </c>
      <c r="F167" s="36">
        <f>F168</f>
        <v>0</v>
      </c>
      <c r="G167" s="36">
        <f>G168</f>
        <v>8043.75</v>
      </c>
      <c r="H167" s="36">
        <v>1000</v>
      </c>
      <c r="I167" s="36">
        <v>2086.6</v>
      </c>
      <c r="J167" s="68">
        <f t="shared" si="74"/>
        <v>208.65999999999997</v>
      </c>
    </row>
    <row r="168" spans="1:10" x14ac:dyDescent="0.25">
      <c r="A168" s="74">
        <v>3132</v>
      </c>
      <c r="B168" s="75" t="s">
        <v>167</v>
      </c>
      <c r="C168" s="38">
        <v>0</v>
      </c>
      <c r="D168" s="38">
        <f>C168/7.5345</f>
        <v>0</v>
      </c>
      <c r="E168" s="42">
        <v>0</v>
      </c>
      <c r="F168" s="38">
        <f>E168/7.5345</f>
        <v>0</v>
      </c>
      <c r="G168" s="38">
        <v>8043.75</v>
      </c>
      <c r="H168" s="42">
        <v>1000</v>
      </c>
      <c r="I168" s="42">
        <v>2086.6</v>
      </c>
      <c r="J168" s="68">
        <f t="shared" si="74"/>
        <v>208.65999999999997</v>
      </c>
    </row>
    <row r="169" spans="1:10" x14ac:dyDescent="0.25">
      <c r="A169" s="86">
        <v>32</v>
      </c>
      <c r="B169" s="87" t="s">
        <v>65</v>
      </c>
      <c r="C169" s="71">
        <f t="shared" ref="C169:I169" si="77">C170</f>
        <v>0</v>
      </c>
      <c r="D169" s="71">
        <f t="shared" si="77"/>
        <v>0</v>
      </c>
      <c r="E169" s="71">
        <f t="shared" si="77"/>
        <v>0</v>
      </c>
      <c r="F169" s="71">
        <f t="shared" si="77"/>
        <v>0</v>
      </c>
      <c r="G169" s="71">
        <f t="shared" si="77"/>
        <v>4678.2</v>
      </c>
      <c r="H169" s="71">
        <f t="shared" si="77"/>
        <v>500</v>
      </c>
      <c r="I169" s="71">
        <f t="shared" si="77"/>
        <v>846.33</v>
      </c>
      <c r="J169" s="128">
        <f t="shared" si="74"/>
        <v>169.26600000000002</v>
      </c>
    </row>
    <row r="170" spans="1:10" x14ac:dyDescent="0.25">
      <c r="A170" s="88">
        <v>321</v>
      </c>
      <c r="B170" s="89" t="s">
        <v>123</v>
      </c>
      <c r="C170" s="36">
        <f t="shared" ref="C170:G170" si="78">SUM(C171:C173)</f>
        <v>0</v>
      </c>
      <c r="D170" s="36">
        <f t="shared" si="78"/>
        <v>0</v>
      </c>
      <c r="E170" s="36">
        <f t="shared" si="78"/>
        <v>0</v>
      </c>
      <c r="F170" s="36">
        <f t="shared" si="78"/>
        <v>0</v>
      </c>
      <c r="G170" s="36">
        <f t="shared" si="78"/>
        <v>4678.2</v>
      </c>
      <c r="H170" s="36">
        <v>500</v>
      </c>
      <c r="I170" s="36">
        <v>846.33</v>
      </c>
      <c r="J170" s="68">
        <f t="shared" si="74"/>
        <v>169.26600000000002</v>
      </c>
    </row>
    <row r="171" spans="1:10" x14ac:dyDescent="0.25">
      <c r="A171" s="74">
        <v>3211</v>
      </c>
      <c r="B171" s="75" t="s">
        <v>124</v>
      </c>
      <c r="C171" s="38">
        <v>0</v>
      </c>
      <c r="D171" s="38">
        <f>C171/7.5345</f>
        <v>0</v>
      </c>
      <c r="E171" s="42">
        <v>0</v>
      </c>
      <c r="F171" s="38">
        <f>E171/7.5345</f>
        <v>0</v>
      </c>
      <c r="G171" s="38">
        <v>150</v>
      </c>
      <c r="H171" s="42">
        <v>100</v>
      </c>
      <c r="I171" s="42">
        <v>0</v>
      </c>
      <c r="J171" s="68">
        <f t="shared" si="74"/>
        <v>0</v>
      </c>
    </row>
    <row r="172" spans="1:10" x14ac:dyDescent="0.25">
      <c r="A172" s="74">
        <v>3213</v>
      </c>
      <c r="B172" s="75" t="s">
        <v>227</v>
      </c>
      <c r="C172" s="38"/>
      <c r="D172" s="38"/>
      <c r="E172" s="42"/>
      <c r="F172" s="38"/>
      <c r="G172" s="38"/>
      <c r="H172" s="42">
        <v>0</v>
      </c>
      <c r="I172" s="42">
        <v>53.63</v>
      </c>
      <c r="J172" s="68">
        <v>0</v>
      </c>
    </row>
    <row r="173" spans="1:10" x14ac:dyDescent="0.25">
      <c r="A173" s="74">
        <v>3212</v>
      </c>
      <c r="B173" s="75" t="s">
        <v>168</v>
      </c>
      <c r="C173" s="38">
        <v>0</v>
      </c>
      <c r="D173" s="38">
        <f>C173/7.5345</f>
        <v>0</v>
      </c>
      <c r="E173" s="42">
        <v>0</v>
      </c>
      <c r="F173" s="38">
        <f>E173/7.5345</f>
        <v>0</v>
      </c>
      <c r="G173" s="38">
        <v>4528.2</v>
      </c>
      <c r="H173" s="42">
        <v>400</v>
      </c>
      <c r="I173" s="42">
        <v>792.7</v>
      </c>
      <c r="J173" s="68">
        <f t="shared" ref="J173:J185" si="79">I173/H173*100</f>
        <v>198.17500000000001</v>
      </c>
    </row>
    <row r="174" spans="1:10" x14ac:dyDescent="0.25">
      <c r="A174" s="82" t="s">
        <v>58</v>
      </c>
      <c r="B174" s="83" t="s">
        <v>59</v>
      </c>
      <c r="C174" s="63">
        <f t="shared" ref="C174:I174" si="80">C175</f>
        <v>0</v>
      </c>
      <c r="D174" s="63">
        <f t="shared" si="80"/>
        <v>0</v>
      </c>
      <c r="E174" s="63">
        <f t="shared" si="80"/>
        <v>0</v>
      </c>
      <c r="F174" s="63">
        <f t="shared" si="80"/>
        <v>0</v>
      </c>
      <c r="G174" s="63">
        <f t="shared" si="80"/>
        <v>361091.08</v>
      </c>
      <c r="H174" s="63">
        <f t="shared" si="80"/>
        <v>46500</v>
      </c>
      <c r="I174" s="63">
        <f t="shared" si="80"/>
        <v>47226.05</v>
      </c>
      <c r="J174" s="64">
        <f t="shared" si="79"/>
        <v>101.56139784946237</v>
      </c>
    </row>
    <row r="175" spans="1:10" x14ac:dyDescent="0.25">
      <c r="A175" s="65">
        <v>3</v>
      </c>
      <c r="B175" s="66" t="s">
        <v>108</v>
      </c>
      <c r="C175" s="67">
        <f t="shared" ref="C175:G175" si="81">C176+C183</f>
        <v>0</v>
      </c>
      <c r="D175" s="67">
        <f t="shared" si="81"/>
        <v>0</v>
      </c>
      <c r="E175" s="67">
        <f t="shared" si="81"/>
        <v>0</v>
      </c>
      <c r="F175" s="67">
        <f t="shared" si="81"/>
        <v>0</v>
      </c>
      <c r="G175" s="67">
        <f t="shared" si="81"/>
        <v>361091.08</v>
      </c>
      <c r="H175" s="67">
        <v>46500</v>
      </c>
      <c r="I175" s="67">
        <v>47226.05</v>
      </c>
      <c r="J175" s="121">
        <f t="shared" si="79"/>
        <v>101.56139784946237</v>
      </c>
    </row>
    <row r="176" spans="1:10" x14ac:dyDescent="0.25">
      <c r="A176" s="86">
        <v>31</v>
      </c>
      <c r="B176" s="87" t="s">
        <v>64</v>
      </c>
      <c r="C176" s="71">
        <f t="shared" ref="C176:G176" si="82">C177+C179+C181</f>
        <v>0</v>
      </c>
      <c r="D176" s="71">
        <f t="shared" si="82"/>
        <v>0</v>
      </c>
      <c r="E176" s="71">
        <f t="shared" si="82"/>
        <v>0</v>
      </c>
      <c r="F176" s="71">
        <f t="shared" si="82"/>
        <v>0</v>
      </c>
      <c r="G176" s="71">
        <f t="shared" si="82"/>
        <v>334581.25</v>
      </c>
      <c r="H176" s="71">
        <v>46500</v>
      </c>
      <c r="I176" s="71">
        <v>35992.47</v>
      </c>
      <c r="J176" s="128">
        <f t="shared" si="79"/>
        <v>77.403161290322586</v>
      </c>
    </row>
    <row r="177" spans="1:10" x14ac:dyDescent="0.25">
      <c r="A177" s="88">
        <v>311</v>
      </c>
      <c r="B177" s="89" t="s">
        <v>163</v>
      </c>
      <c r="C177" s="36">
        <f t="shared" ref="C177:H177" si="83">C178</f>
        <v>0</v>
      </c>
      <c r="D177" s="36">
        <f t="shared" si="83"/>
        <v>0</v>
      </c>
      <c r="E177" s="36">
        <f t="shared" si="83"/>
        <v>0</v>
      </c>
      <c r="F177" s="36">
        <f t="shared" si="83"/>
        <v>0</v>
      </c>
      <c r="G177" s="36">
        <f t="shared" si="83"/>
        <v>276250</v>
      </c>
      <c r="H177" s="36">
        <f t="shared" si="83"/>
        <v>20000</v>
      </c>
      <c r="I177" s="36">
        <v>35992.47</v>
      </c>
      <c r="J177" s="68">
        <f t="shared" si="79"/>
        <v>179.96235000000001</v>
      </c>
    </row>
    <row r="178" spans="1:10" x14ac:dyDescent="0.25">
      <c r="A178" s="74">
        <v>3111</v>
      </c>
      <c r="B178" s="75" t="s">
        <v>164</v>
      </c>
      <c r="C178" s="38">
        <v>0</v>
      </c>
      <c r="D178" s="38">
        <f>C178/7.5345</f>
        <v>0</v>
      </c>
      <c r="E178" s="42">
        <v>0</v>
      </c>
      <c r="F178" s="38">
        <f>E178/7.5345</f>
        <v>0</v>
      </c>
      <c r="G178" s="38">
        <v>276250</v>
      </c>
      <c r="H178" s="42">
        <v>20000</v>
      </c>
      <c r="I178" s="42">
        <v>35992.47</v>
      </c>
      <c r="J178" s="68">
        <f t="shared" si="79"/>
        <v>179.96235000000001</v>
      </c>
    </row>
    <row r="179" spans="1:10" x14ac:dyDescent="0.25">
      <c r="A179" s="88">
        <v>312</v>
      </c>
      <c r="B179" s="89" t="s">
        <v>165</v>
      </c>
      <c r="C179" s="36">
        <f t="shared" ref="C179:I179" si="84">C180</f>
        <v>0</v>
      </c>
      <c r="D179" s="36">
        <f t="shared" si="84"/>
        <v>0</v>
      </c>
      <c r="E179" s="36">
        <f t="shared" si="84"/>
        <v>0</v>
      </c>
      <c r="F179" s="36">
        <f t="shared" si="84"/>
        <v>0</v>
      </c>
      <c r="G179" s="36">
        <f t="shared" si="84"/>
        <v>12750</v>
      </c>
      <c r="H179" s="36">
        <f t="shared" si="84"/>
        <v>8000</v>
      </c>
      <c r="I179" s="36">
        <f t="shared" si="84"/>
        <v>2886</v>
      </c>
      <c r="J179" s="68">
        <f t="shared" si="79"/>
        <v>36.075000000000003</v>
      </c>
    </row>
    <row r="180" spans="1:10" x14ac:dyDescent="0.25">
      <c r="A180" s="74">
        <v>3121</v>
      </c>
      <c r="B180" s="75" t="s">
        <v>165</v>
      </c>
      <c r="C180" s="38">
        <v>0</v>
      </c>
      <c r="D180" s="38">
        <f>C180/7.5345</f>
        <v>0</v>
      </c>
      <c r="E180" s="42">
        <v>0</v>
      </c>
      <c r="F180" s="38">
        <f>E180/7.5345</f>
        <v>0</v>
      </c>
      <c r="G180" s="38">
        <v>12750</v>
      </c>
      <c r="H180" s="42">
        <v>8000</v>
      </c>
      <c r="I180" s="42">
        <v>2886</v>
      </c>
      <c r="J180" s="68">
        <f t="shared" si="79"/>
        <v>36.075000000000003</v>
      </c>
    </row>
    <row r="181" spans="1:10" x14ac:dyDescent="0.25">
      <c r="A181" s="88">
        <v>313</v>
      </c>
      <c r="B181" s="89" t="s">
        <v>166</v>
      </c>
      <c r="C181" s="36">
        <f t="shared" ref="C181:H181" si="85">C182</f>
        <v>0</v>
      </c>
      <c r="D181" s="36">
        <f t="shared" si="85"/>
        <v>0</v>
      </c>
      <c r="E181" s="36">
        <f t="shared" si="85"/>
        <v>0</v>
      </c>
      <c r="F181" s="36">
        <f t="shared" si="85"/>
        <v>0</v>
      </c>
      <c r="G181" s="36">
        <f t="shared" si="85"/>
        <v>45581.25</v>
      </c>
      <c r="H181" s="36">
        <f t="shared" si="85"/>
        <v>8000</v>
      </c>
      <c r="I181" s="36">
        <v>5938.8</v>
      </c>
      <c r="J181" s="68">
        <f t="shared" si="79"/>
        <v>74.235000000000014</v>
      </c>
    </row>
    <row r="182" spans="1:10" x14ac:dyDescent="0.25">
      <c r="A182" s="74">
        <v>3132</v>
      </c>
      <c r="B182" s="75" t="s">
        <v>167</v>
      </c>
      <c r="C182" s="38">
        <v>0</v>
      </c>
      <c r="D182" s="38">
        <f>C182/7.5345</f>
        <v>0</v>
      </c>
      <c r="E182" s="42">
        <v>0</v>
      </c>
      <c r="F182" s="38">
        <f>E182/7.5345</f>
        <v>0</v>
      </c>
      <c r="G182" s="38">
        <v>45581.25</v>
      </c>
      <c r="H182" s="42">
        <v>8000</v>
      </c>
      <c r="I182" s="42">
        <v>5938.8</v>
      </c>
      <c r="J182" s="68">
        <f t="shared" si="79"/>
        <v>74.235000000000014</v>
      </c>
    </row>
    <row r="183" spans="1:10" x14ac:dyDescent="0.25">
      <c r="A183" s="86">
        <v>32</v>
      </c>
      <c r="B183" s="87" t="s">
        <v>65</v>
      </c>
      <c r="C183" s="71">
        <f t="shared" ref="C183:I183" si="86">C184</f>
        <v>0</v>
      </c>
      <c r="D183" s="71">
        <f t="shared" si="86"/>
        <v>0</v>
      </c>
      <c r="E183" s="71">
        <f t="shared" si="86"/>
        <v>0</v>
      </c>
      <c r="F183" s="71">
        <f t="shared" si="86"/>
        <v>0</v>
      </c>
      <c r="G183" s="71">
        <f t="shared" si="86"/>
        <v>26509.83</v>
      </c>
      <c r="H183" s="71">
        <f t="shared" si="86"/>
        <v>10500</v>
      </c>
      <c r="I183" s="71">
        <f t="shared" si="86"/>
        <v>2408.7800000000002</v>
      </c>
      <c r="J183" s="128">
        <f t="shared" si="79"/>
        <v>22.940761904761906</v>
      </c>
    </row>
    <row r="184" spans="1:10" x14ac:dyDescent="0.25">
      <c r="A184" s="88">
        <v>321</v>
      </c>
      <c r="B184" s="89" t="s">
        <v>123</v>
      </c>
      <c r="C184" s="36">
        <f t="shared" ref="C184:H184" si="87">SUM(C185:C193)</f>
        <v>0</v>
      </c>
      <c r="D184" s="36">
        <f t="shared" si="87"/>
        <v>0</v>
      </c>
      <c r="E184" s="36">
        <f t="shared" si="87"/>
        <v>0</v>
      </c>
      <c r="F184" s="36">
        <f t="shared" si="87"/>
        <v>0</v>
      </c>
      <c r="G184" s="36">
        <f t="shared" si="87"/>
        <v>26509.83</v>
      </c>
      <c r="H184" s="36">
        <f t="shared" si="87"/>
        <v>10500</v>
      </c>
      <c r="I184" s="36">
        <v>2408.7800000000002</v>
      </c>
      <c r="J184" s="68">
        <f t="shared" si="79"/>
        <v>22.940761904761906</v>
      </c>
    </row>
    <row r="185" spans="1:10" x14ac:dyDescent="0.25">
      <c r="A185" s="74">
        <v>3211</v>
      </c>
      <c r="B185" s="75" t="s">
        <v>124</v>
      </c>
      <c r="C185" s="38">
        <v>0</v>
      </c>
      <c r="D185" s="38">
        <f>C185/7.5345</f>
        <v>0</v>
      </c>
      <c r="E185" s="42">
        <v>0</v>
      </c>
      <c r="F185" s="38">
        <f>E185/7.5345</f>
        <v>0</v>
      </c>
      <c r="G185" s="38">
        <v>850</v>
      </c>
      <c r="H185" s="42">
        <v>500</v>
      </c>
      <c r="I185" s="42">
        <v>0</v>
      </c>
      <c r="J185" s="68">
        <f t="shared" si="79"/>
        <v>0</v>
      </c>
    </row>
    <row r="186" spans="1:10" x14ac:dyDescent="0.25">
      <c r="A186" s="74">
        <v>3213</v>
      </c>
      <c r="B186" s="75" t="s">
        <v>227</v>
      </c>
      <c r="C186" s="38"/>
      <c r="D186" s="38"/>
      <c r="E186" s="42"/>
      <c r="F186" s="38"/>
      <c r="G186" s="38"/>
      <c r="H186" s="42">
        <v>0</v>
      </c>
      <c r="I186" s="42">
        <v>152.62</v>
      </c>
      <c r="J186" s="68">
        <v>0</v>
      </c>
    </row>
    <row r="187" spans="1:10" x14ac:dyDescent="0.25">
      <c r="A187" s="74">
        <v>3212</v>
      </c>
      <c r="B187" s="75" t="s">
        <v>268</v>
      </c>
      <c r="C187" s="38"/>
      <c r="D187" s="38"/>
      <c r="E187" s="42"/>
      <c r="F187" s="38"/>
      <c r="G187" s="38"/>
      <c r="H187" s="42">
        <v>10000</v>
      </c>
      <c r="I187" s="42">
        <v>2256.16</v>
      </c>
      <c r="J187" s="68">
        <v>56.65</v>
      </c>
    </row>
    <row r="188" spans="1:10" x14ac:dyDescent="0.25">
      <c r="A188" s="221" t="s">
        <v>176</v>
      </c>
      <c r="B188" s="222" t="s">
        <v>114</v>
      </c>
      <c r="C188" s="38"/>
      <c r="D188" s="38"/>
      <c r="E188" s="42"/>
      <c r="F188" s="38"/>
      <c r="G188" s="38"/>
      <c r="H188" s="223">
        <v>0</v>
      </c>
      <c r="I188" s="223">
        <v>0</v>
      </c>
      <c r="J188" s="224">
        <v>0</v>
      </c>
    </row>
    <row r="189" spans="1:10" ht="26.25" x14ac:dyDescent="0.25">
      <c r="A189" s="225" t="s">
        <v>269</v>
      </c>
      <c r="B189" s="226" t="s">
        <v>118</v>
      </c>
      <c r="C189" s="38"/>
      <c r="D189" s="38"/>
      <c r="E189" s="42"/>
      <c r="F189" s="38"/>
      <c r="G189" s="38"/>
      <c r="H189" s="124">
        <v>0</v>
      </c>
      <c r="I189" s="124">
        <v>0</v>
      </c>
      <c r="J189" s="227">
        <v>0</v>
      </c>
    </row>
    <row r="190" spans="1:10" x14ac:dyDescent="0.25">
      <c r="A190" s="228">
        <v>4</v>
      </c>
      <c r="B190" s="229">
        <v>0</v>
      </c>
      <c r="C190" s="38"/>
      <c r="D190" s="38"/>
      <c r="E190" s="42"/>
      <c r="F190" s="38"/>
      <c r="G190" s="38"/>
      <c r="H190" s="230">
        <v>0</v>
      </c>
      <c r="I190" s="230">
        <v>0</v>
      </c>
      <c r="J190" s="231">
        <v>0</v>
      </c>
    </row>
    <row r="191" spans="1:10" x14ac:dyDescent="0.25">
      <c r="A191" s="228">
        <v>45</v>
      </c>
      <c r="B191" s="229">
        <v>0</v>
      </c>
      <c r="C191" s="38"/>
      <c r="D191" s="38"/>
      <c r="E191" s="42"/>
      <c r="F191" s="38"/>
      <c r="G191" s="38"/>
      <c r="H191" s="230">
        <v>0</v>
      </c>
      <c r="I191" s="230">
        <v>0</v>
      </c>
      <c r="J191" s="231">
        <v>0</v>
      </c>
    </row>
    <row r="192" spans="1:10" x14ac:dyDescent="0.25">
      <c r="A192" s="74">
        <v>451</v>
      </c>
      <c r="B192" s="75">
        <v>0</v>
      </c>
      <c r="C192" s="38"/>
      <c r="D192" s="38"/>
      <c r="E192" s="42"/>
      <c r="F192" s="38"/>
      <c r="G192" s="38"/>
      <c r="H192" s="42">
        <v>0</v>
      </c>
      <c r="I192" s="42">
        <v>0</v>
      </c>
      <c r="J192" s="68">
        <v>0</v>
      </c>
    </row>
    <row r="193" spans="1:10" x14ac:dyDescent="0.25">
      <c r="A193" s="74">
        <v>4511</v>
      </c>
      <c r="B193" s="75">
        <v>0</v>
      </c>
      <c r="C193" s="38">
        <v>0</v>
      </c>
      <c r="D193" s="38">
        <f>C193/7.5345</f>
        <v>0</v>
      </c>
      <c r="E193" s="42">
        <v>0</v>
      </c>
      <c r="F193" s="38">
        <f>E193/7.5345</f>
        <v>0</v>
      </c>
      <c r="G193" s="38">
        <v>25659.83</v>
      </c>
      <c r="H193" s="42">
        <v>0</v>
      </c>
      <c r="I193" s="42">
        <v>0</v>
      </c>
      <c r="J193" s="68">
        <v>0</v>
      </c>
    </row>
    <row r="194" spans="1:10" ht="51" hidden="1" x14ac:dyDescent="0.25">
      <c r="A194" s="94" t="s">
        <v>174</v>
      </c>
      <c r="B194" s="94" t="s">
        <v>175</v>
      </c>
      <c r="C194" s="59">
        <f t="shared" ref="C194:I194" si="88">C195+C208</f>
        <v>0</v>
      </c>
      <c r="D194" s="59">
        <f t="shared" si="88"/>
        <v>0</v>
      </c>
      <c r="E194" s="59">
        <f t="shared" si="88"/>
        <v>0</v>
      </c>
      <c r="F194" s="59">
        <f t="shared" si="88"/>
        <v>0</v>
      </c>
      <c r="G194" s="59">
        <f t="shared" si="88"/>
        <v>0</v>
      </c>
      <c r="H194" s="59">
        <f t="shared" si="88"/>
        <v>0</v>
      </c>
      <c r="I194" s="59">
        <f t="shared" si="88"/>
        <v>0</v>
      </c>
      <c r="J194" s="60" t="e">
        <f t="shared" ref="J194:J225" si="89">I194/H194*100</f>
        <v>#DIV/0!</v>
      </c>
    </row>
    <row r="195" spans="1:10" hidden="1" x14ac:dyDescent="0.25">
      <c r="A195" s="82" t="s">
        <v>56</v>
      </c>
      <c r="B195" s="92" t="s">
        <v>57</v>
      </c>
      <c r="C195" s="63">
        <f>C196</f>
        <v>0</v>
      </c>
      <c r="D195" s="63">
        <f>D196</f>
        <v>0</v>
      </c>
      <c r="E195" s="63">
        <f>E196</f>
        <v>0</v>
      </c>
      <c r="F195" s="63">
        <f>F196</f>
        <v>0</v>
      </c>
      <c r="G195" s="63">
        <f>G196</f>
        <v>0</v>
      </c>
      <c r="H195" s="63">
        <v>0</v>
      </c>
      <c r="I195" s="63">
        <f>I196</f>
        <v>0</v>
      </c>
      <c r="J195" s="64" t="e">
        <f t="shared" si="89"/>
        <v>#DIV/0!</v>
      </c>
    </row>
    <row r="196" spans="1:10" hidden="1" x14ac:dyDescent="0.25">
      <c r="A196" s="65">
        <v>3</v>
      </c>
      <c r="B196" s="66" t="s">
        <v>108</v>
      </c>
      <c r="C196" s="67">
        <f>C197+C204</f>
        <v>0</v>
      </c>
      <c r="D196" s="67">
        <f>D197+D204</f>
        <v>0</v>
      </c>
      <c r="E196" s="67">
        <f>E197+E204</f>
        <v>0</v>
      </c>
      <c r="F196" s="67">
        <f>F197+F204</f>
        <v>0</v>
      </c>
      <c r="G196" s="67">
        <f>G197+G204</f>
        <v>0</v>
      </c>
      <c r="H196" s="67">
        <v>0</v>
      </c>
      <c r="I196" s="67">
        <f>I197+I204</f>
        <v>0</v>
      </c>
      <c r="J196" s="68" t="e">
        <f t="shared" si="89"/>
        <v>#DIV/0!</v>
      </c>
    </row>
    <row r="197" spans="1:10" hidden="1" x14ac:dyDescent="0.25">
      <c r="A197" s="86">
        <v>31</v>
      </c>
      <c r="B197" s="87" t="s">
        <v>64</v>
      </c>
      <c r="C197" s="71">
        <f>C198+C200+C202</f>
        <v>0</v>
      </c>
      <c r="D197" s="71">
        <f>D198+D200+D202</f>
        <v>0</v>
      </c>
      <c r="E197" s="71">
        <f>E198+E200+E202</f>
        <v>0</v>
      </c>
      <c r="F197" s="71">
        <f>F198+F200+F202</f>
        <v>0</v>
      </c>
      <c r="G197" s="71">
        <f>G198+G200+G202</f>
        <v>0</v>
      </c>
      <c r="H197" s="71">
        <v>0</v>
      </c>
      <c r="I197" s="71">
        <f>I198+I200+I202</f>
        <v>0</v>
      </c>
      <c r="J197" s="68" t="e">
        <f t="shared" si="89"/>
        <v>#DIV/0!</v>
      </c>
    </row>
    <row r="198" spans="1:10" hidden="1" x14ac:dyDescent="0.25">
      <c r="A198" s="88">
        <v>311</v>
      </c>
      <c r="B198" s="89" t="s">
        <v>163</v>
      </c>
      <c r="C198" s="36">
        <f t="shared" ref="C198:I198" si="90">C199</f>
        <v>0</v>
      </c>
      <c r="D198" s="36">
        <f t="shared" si="90"/>
        <v>0</v>
      </c>
      <c r="E198" s="36">
        <f t="shared" si="90"/>
        <v>0</v>
      </c>
      <c r="F198" s="36">
        <f t="shared" si="90"/>
        <v>0</v>
      </c>
      <c r="G198" s="36">
        <f t="shared" si="90"/>
        <v>0</v>
      </c>
      <c r="H198" s="36">
        <f t="shared" si="90"/>
        <v>0</v>
      </c>
      <c r="I198" s="36">
        <f t="shared" si="90"/>
        <v>0</v>
      </c>
      <c r="J198" s="68" t="e">
        <f t="shared" si="89"/>
        <v>#DIV/0!</v>
      </c>
    </row>
    <row r="199" spans="1:10" hidden="1" x14ac:dyDescent="0.25">
      <c r="A199" s="74">
        <v>3111</v>
      </c>
      <c r="B199" s="75" t="s">
        <v>164</v>
      </c>
      <c r="C199" s="38">
        <v>0</v>
      </c>
      <c r="D199" s="38">
        <f>C199/7.5345</f>
        <v>0</v>
      </c>
      <c r="E199" s="42">
        <v>0</v>
      </c>
      <c r="F199" s="38">
        <f>E199/7.5345</f>
        <v>0</v>
      </c>
      <c r="G199" s="38">
        <v>0</v>
      </c>
      <c r="H199" s="42">
        <f>G199/7.5345</f>
        <v>0</v>
      </c>
      <c r="I199" s="42">
        <v>0</v>
      </c>
      <c r="J199" s="68" t="e">
        <f t="shared" si="89"/>
        <v>#DIV/0!</v>
      </c>
    </row>
    <row r="200" spans="1:10" hidden="1" x14ac:dyDescent="0.25">
      <c r="A200" s="88">
        <v>312</v>
      </c>
      <c r="B200" s="89" t="s">
        <v>165</v>
      </c>
      <c r="C200" s="36">
        <f t="shared" ref="C200:I200" si="91">C201</f>
        <v>0</v>
      </c>
      <c r="D200" s="36">
        <f t="shared" si="91"/>
        <v>0</v>
      </c>
      <c r="E200" s="36">
        <f t="shared" si="91"/>
        <v>0</v>
      </c>
      <c r="F200" s="36">
        <f t="shared" si="91"/>
        <v>0</v>
      </c>
      <c r="G200" s="36">
        <f t="shared" si="91"/>
        <v>0</v>
      </c>
      <c r="H200" s="36">
        <f t="shared" si="91"/>
        <v>0</v>
      </c>
      <c r="I200" s="36">
        <f t="shared" si="91"/>
        <v>0</v>
      </c>
      <c r="J200" s="68" t="e">
        <f t="shared" si="89"/>
        <v>#DIV/0!</v>
      </c>
    </row>
    <row r="201" spans="1:10" hidden="1" x14ac:dyDescent="0.25">
      <c r="A201" s="74">
        <v>3121</v>
      </c>
      <c r="B201" s="75" t="s">
        <v>165</v>
      </c>
      <c r="C201" s="38">
        <v>0</v>
      </c>
      <c r="D201" s="38">
        <f>C201/7.5345</f>
        <v>0</v>
      </c>
      <c r="E201" s="42">
        <v>0</v>
      </c>
      <c r="F201" s="38">
        <f>E201/7.5345</f>
        <v>0</v>
      </c>
      <c r="G201" s="38">
        <v>0</v>
      </c>
      <c r="H201" s="42">
        <f>G201/7.5345</f>
        <v>0</v>
      </c>
      <c r="I201" s="42">
        <v>0</v>
      </c>
      <c r="J201" s="68" t="e">
        <f t="shared" si="89"/>
        <v>#DIV/0!</v>
      </c>
    </row>
    <row r="202" spans="1:10" hidden="1" x14ac:dyDescent="0.25">
      <c r="A202" s="88">
        <v>313</v>
      </c>
      <c r="B202" s="89" t="s">
        <v>166</v>
      </c>
      <c r="C202" s="36">
        <f t="shared" ref="C202:I202" si="92">C203</f>
        <v>0</v>
      </c>
      <c r="D202" s="36">
        <f t="shared" si="92"/>
        <v>0</v>
      </c>
      <c r="E202" s="36">
        <f t="shared" si="92"/>
        <v>0</v>
      </c>
      <c r="F202" s="36">
        <f t="shared" si="92"/>
        <v>0</v>
      </c>
      <c r="G202" s="36">
        <f t="shared" si="92"/>
        <v>0</v>
      </c>
      <c r="H202" s="36">
        <f t="shared" si="92"/>
        <v>0</v>
      </c>
      <c r="I202" s="36">
        <f t="shared" si="92"/>
        <v>0</v>
      </c>
      <c r="J202" s="68" t="e">
        <f t="shared" si="89"/>
        <v>#DIV/0!</v>
      </c>
    </row>
    <row r="203" spans="1:10" hidden="1" x14ac:dyDescent="0.25">
      <c r="A203" s="74">
        <v>3132</v>
      </c>
      <c r="B203" s="75" t="s">
        <v>167</v>
      </c>
      <c r="C203" s="38">
        <v>0</v>
      </c>
      <c r="D203" s="38">
        <f>C203/7.5345</f>
        <v>0</v>
      </c>
      <c r="E203" s="42">
        <v>0</v>
      </c>
      <c r="F203" s="38">
        <f>E203/7.5345</f>
        <v>0</v>
      </c>
      <c r="G203" s="38">
        <v>0</v>
      </c>
      <c r="H203" s="42">
        <f>G203/7.5345</f>
        <v>0</v>
      </c>
      <c r="I203" s="42">
        <v>0</v>
      </c>
      <c r="J203" s="68" t="e">
        <f t="shared" si="89"/>
        <v>#DIV/0!</v>
      </c>
    </row>
    <row r="204" spans="1:10" hidden="1" x14ac:dyDescent="0.25">
      <c r="A204" s="86">
        <v>32</v>
      </c>
      <c r="B204" s="87" t="s">
        <v>65</v>
      </c>
      <c r="C204" s="71">
        <f t="shared" ref="C204:I204" si="93">C205</f>
        <v>0</v>
      </c>
      <c r="D204" s="71">
        <f t="shared" si="93"/>
        <v>0</v>
      </c>
      <c r="E204" s="71">
        <f t="shared" si="93"/>
        <v>0</v>
      </c>
      <c r="F204" s="71">
        <f t="shared" si="93"/>
        <v>0</v>
      </c>
      <c r="G204" s="71">
        <f t="shared" si="93"/>
        <v>0</v>
      </c>
      <c r="H204" s="71">
        <f t="shared" si="93"/>
        <v>0</v>
      </c>
      <c r="I204" s="71">
        <f t="shared" si="93"/>
        <v>0</v>
      </c>
      <c r="J204" s="68" t="e">
        <f t="shared" si="89"/>
        <v>#DIV/0!</v>
      </c>
    </row>
    <row r="205" spans="1:10" hidden="1" x14ac:dyDescent="0.25">
      <c r="A205" s="88">
        <v>321</v>
      </c>
      <c r="B205" s="89" t="s">
        <v>123</v>
      </c>
      <c r="C205" s="36">
        <f t="shared" ref="C205:I205" si="94">SUM(C206:C207)</f>
        <v>0</v>
      </c>
      <c r="D205" s="36">
        <f t="shared" si="94"/>
        <v>0</v>
      </c>
      <c r="E205" s="36">
        <f t="shared" si="94"/>
        <v>0</v>
      </c>
      <c r="F205" s="36">
        <f t="shared" si="94"/>
        <v>0</v>
      </c>
      <c r="G205" s="36">
        <f t="shared" si="94"/>
        <v>0</v>
      </c>
      <c r="H205" s="36">
        <f t="shared" si="94"/>
        <v>0</v>
      </c>
      <c r="I205" s="36">
        <f t="shared" si="94"/>
        <v>0</v>
      </c>
      <c r="J205" s="68" t="e">
        <f t="shared" si="89"/>
        <v>#DIV/0!</v>
      </c>
    </row>
    <row r="206" spans="1:10" hidden="1" x14ac:dyDescent="0.25">
      <c r="A206" s="74">
        <v>3211</v>
      </c>
      <c r="B206" s="75" t="s">
        <v>124</v>
      </c>
      <c r="C206" s="38">
        <v>0</v>
      </c>
      <c r="D206" s="38">
        <f>C206/7.5345</f>
        <v>0</v>
      </c>
      <c r="E206" s="42">
        <v>0</v>
      </c>
      <c r="F206" s="38">
        <f>E206/7.5345</f>
        <v>0</v>
      </c>
      <c r="G206" s="38">
        <v>0</v>
      </c>
      <c r="H206" s="38">
        <v>0</v>
      </c>
      <c r="I206" s="42">
        <v>0</v>
      </c>
      <c r="J206" s="68" t="e">
        <f t="shared" si="89"/>
        <v>#DIV/0!</v>
      </c>
    </row>
    <row r="207" spans="1:10" hidden="1" x14ac:dyDescent="0.25">
      <c r="A207" s="74">
        <v>3212</v>
      </c>
      <c r="B207" s="75" t="s">
        <v>168</v>
      </c>
      <c r="C207" s="38">
        <v>0</v>
      </c>
      <c r="D207" s="38">
        <f>C207/7.5345</f>
        <v>0</v>
      </c>
      <c r="E207" s="42">
        <v>0</v>
      </c>
      <c r="F207" s="38">
        <f>E207/7.5345</f>
        <v>0</v>
      </c>
      <c r="G207" s="38">
        <v>0</v>
      </c>
      <c r="H207" s="42">
        <f>G207/7.5345</f>
        <v>0</v>
      </c>
      <c r="I207" s="42">
        <v>0</v>
      </c>
      <c r="J207" s="68" t="e">
        <f t="shared" si="89"/>
        <v>#DIV/0!</v>
      </c>
    </row>
    <row r="208" spans="1:10" hidden="1" x14ac:dyDescent="0.25">
      <c r="A208" s="82" t="s">
        <v>58</v>
      </c>
      <c r="B208" s="83" t="s">
        <v>59</v>
      </c>
      <c r="C208" s="63">
        <f>C209</f>
        <v>0</v>
      </c>
      <c r="D208" s="63">
        <f>D209</f>
        <v>0</v>
      </c>
      <c r="E208" s="63">
        <f>E209</f>
        <v>0</v>
      </c>
      <c r="F208" s="63">
        <f>F209</f>
        <v>0</v>
      </c>
      <c r="G208" s="63">
        <f>G209</f>
        <v>0</v>
      </c>
      <c r="H208" s="63">
        <v>0</v>
      </c>
      <c r="I208" s="63">
        <f>I209</f>
        <v>0</v>
      </c>
      <c r="J208" s="64" t="e">
        <f t="shared" si="89"/>
        <v>#DIV/0!</v>
      </c>
    </row>
    <row r="209" spans="1:10" hidden="1" x14ac:dyDescent="0.25">
      <c r="A209" s="65">
        <v>3</v>
      </c>
      <c r="B209" s="66" t="s">
        <v>108</v>
      </c>
      <c r="C209" s="67">
        <f>C210+C217</f>
        <v>0</v>
      </c>
      <c r="D209" s="67">
        <f>D210+D217</f>
        <v>0</v>
      </c>
      <c r="E209" s="67">
        <f>E210+E217</f>
        <v>0</v>
      </c>
      <c r="F209" s="67">
        <f>F210+F217</f>
        <v>0</v>
      </c>
      <c r="G209" s="67">
        <f>G210+G217</f>
        <v>0</v>
      </c>
      <c r="H209" s="67">
        <v>0</v>
      </c>
      <c r="I209" s="67">
        <f>I210+I217</f>
        <v>0</v>
      </c>
      <c r="J209" s="68" t="e">
        <f t="shared" si="89"/>
        <v>#DIV/0!</v>
      </c>
    </row>
    <row r="210" spans="1:10" hidden="1" x14ac:dyDescent="0.25">
      <c r="A210" s="86">
        <v>31</v>
      </c>
      <c r="B210" s="87" t="s">
        <v>64</v>
      </c>
      <c r="C210" s="71">
        <f t="shared" ref="C210:I210" si="95">C211+C213+C215</f>
        <v>0</v>
      </c>
      <c r="D210" s="71">
        <f t="shared" si="95"/>
        <v>0</v>
      </c>
      <c r="E210" s="71">
        <f t="shared" si="95"/>
        <v>0</v>
      </c>
      <c r="F210" s="71">
        <f t="shared" si="95"/>
        <v>0</v>
      </c>
      <c r="G210" s="71">
        <f t="shared" si="95"/>
        <v>0</v>
      </c>
      <c r="H210" s="71">
        <f t="shared" si="95"/>
        <v>0</v>
      </c>
      <c r="I210" s="71">
        <f t="shared" si="95"/>
        <v>0</v>
      </c>
      <c r="J210" s="68" t="e">
        <f t="shared" si="89"/>
        <v>#DIV/0!</v>
      </c>
    </row>
    <row r="211" spans="1:10" hidden="1" x14ac:dyDescent="0.25">
      <c r="A211" s="88">
        <v>311</v>
      </c>
      <c r="B211" s="89" t="s">
        <v>163</v>
      </c>
      <c r="C211" s="36">
        <f t="shared" ref="C211:I211" si="96">C212</f>
        <v>0</v>
      </c>
      <c r="D211" s="36">
        <f t="shared" si="96"/>
        <v>0</v>
      </c>
      <c r="E211" s="36">
        <f t="shared" si="96"/>
        <v>0</v>
      </c>
      <c r="F211" s="36">
        <f t="shared" si="96"/>
        <v>0</v>
      </c>
      <c r="G211" s="36">
        <f t="shared" si="96"/>
        <v>0</v>
      </c>
      <c r="H211" s="36">
        <f t="shared" si="96"/>
        <v>0</v>
      </c>
      <c r="I211" s="36">
        <f t="shared" si="96"/>
        <v>0</v>
      </c>
      <c r="J211" s="68" t="e">
        <f t="shared" si="89"/>
        <v>#DIV/0!</v>
      </c>
    </row>
    <row r="212" spans="1:10" hidden="1" x14ac:dyDescent="0.25">
      <c r="A212" s="74">
        <v>3111</v>
      </c>
      <c r="B212" s="75" t="s">
        <v>164</v>
      </c>
      <c r="C212" s="38">
        <v>0</v>
      </c>
      <c r="D212" s="38">
        <f>C212/7.5345</f>
        <v>0</v>
      </c>
      <c r="E212" s="42">
        <v>0</v>
      </c>
      <c r="F212" s="38">
        <f>E212/7.5345</f>
        <v>0</v>
      </c>
      <c r="G212" s="38">
        <v>0</v>
      </c>
      <c r="H212" s="42">
        <f>G212/7.5345</f>
        <v>0</v>
      </c>
      <c r="I212" s="42">
        <v>0</v>
      </c>
      <c r="J212" s="68" t="e">
        <f t="shared" si="89"/>
        <v>#DIV/0!</v>
      </c>
    </row>
    <row r="213" spans="1:10" hidden="1" x14ac:dyDescent="0.25">
      <c r="A213" s="88">
        <v>312</v>
      </c>
      <c r="B213" s="89" t="s">
        <v>165</v>
      </c>
      <c r="C213" s="36">
        <f t="shared" ref="C213:I213" si="97">C214</f>
        <v>0</v>
      </c>
      <c r="D213" s="36">
        <f t="shared" si="97"/>
        <v>0</v>
      </c>
      <c r="E213" s="36">
        <f t="shared" si="97"/>
        <v>0</v>
      </c>
      <c r="F213" s="36">
        <f t="shared" si="97"/>
        <v>0</v>
      </c>
      <c r="G213" s="36">
        <f t="shared" si="97"/>
        <v>0</v>
      </c>
      <c r="H213" s="36">
        <f t="shared" si="97"/>
        <v>0</v>
      </c>
      <c r="I213" s="36">
        <f t="shared" si="97"/>
        <v>0</v>
      </c>
      <c r="J213" s="68" t="e">
        <f t="shared" si="89"/>
        <v>#DIV/0!</v>
      </c>
    </row>
    <row r="214" spans="1:10" hidden="1" x14ac:dyDescent="0.25">
      <c r="A214" s="74">
        <v>3121</v>
      </c>
      <c r="B214" s="75" t="s">
        <v>165</v>
      </c>
      <c r="C214" s="38">
        <v>0</v>
      </c>
      <c r="D214" s="38">
        <f>C214/7.5345</f>
        <v>0</v>
      </c>
      <c r="E214" s="42">
        <v>0</v>
      </c>
      <c r="F214" s="38">
        <f>E214/7.5345</f>
        <v>0</v>
      </c>
      <c r="G214" s="38">
        <v>0</v>
      </c>
      <c r="H214" s="42">
        <f>G214/7.5345</f>
        <v>0</v>
      </c>
      <c r="I214" s="42">
        <v>0</v>
      </c>
      <c r="J214" s="68" t="e">
        <f t="shared" si="89"/>
        <v>#DIV/0!</v>
      </c>
    </row>
    <row r="215" spans="1:10" hidden="1" x14ac:dyDescent="0.25">
      <c r="A215" s="88">
        <v>313</v>
      </c>
      <c r="B215" s="89" t="s">
        <v>166</v>
      </c>
      <c r="C215" s="36">
        <f t="shared" ref="C215:I215" si="98">C216</f>
        <v>0</v>
      </c>
      <c r="D215" s="36">
        <f t="shared" si="98"/>
        <v>0</v>
      </c>
      <c r="E215" s="36">
        <f t="shared" si="98"/>
        <v>0</v>
      </c>
      <c r="F215" s="36">
        <f t="shared" si="98"/>
        <v>0</v>
      </c>
      <c r="G215" s="36">
        <f t="shared" si="98"/>
        <v>0</v>
      </c>
      <c r="H215" s="36">
        <f t="shared" si="98"/>
        <v>0</v>
      </c>
      <c r="I215" s="36">
        <f t="shared" si="98"/>
        <v>0</v>
      </c>
      <c r="J215" s="68" t="e">
        <f t="shared" si="89"/>
        <v>#DIV/0!</v>
      </c>
    </row>
    <row r="216" spans="1:10" hidden="1" x14ac:dyDescent="0.25">
      <c r="A216" s="74">
        <v>3132</v>
      </c>
      <c r="B216" s="75" t="s">
        <v>167</v>
      </c>
      <c r="C216" s="38">
        <v>0</v>
      </c>
      <c r="D216" s="38">
        <f>C216/7.5345</f>
        <v>0</v>
      </c>
      <c r="E216" s="42">
        <v>0</v>
      </c>
      <c r="F216" s="38">
        <f>E216/7.5345</f>
        <v>0</v>
      </c>
      <c r="G216" s="38">
        <v>0</v>
      </c>
      <c r="H216" s="42">
        <f>G216/7.5345</f>
        <v>0</v>
      </c>
      <c r="I216" s="42">
        <v>0</v>
      </c>
      <c r="J216" s="68" t="e">
        <f t="shared" si="89"/>
        <v>#DIV/0!</v>
      </c>
    </row>
    <row r="217" spans="1:10" hidden="1" x14ac:dyDescent="0.25">
      <c r="A217" s="86">
        <v>32</v>
      </c>
      <c r="B217" s="87" t="s">
        <v>65</v>
      </c>
      <c r="C217" s="71">
        <f>C218</f>
        <v>0</v>
      </c>
      <c r="D217" s="71">
        <f>D218</f>
        <v>0</v>
      </c>
      <c r="E217" s="71">
        <f>E218</f>
        <v>0</v>
      </c>
      <c r="F217" s="71">
        <f>F218</f>
        <v>0</v>
      </c>
      <c r="G217" s="71">
        <f>G218</f>
        <v>0</v>
      </c>
      <c r="H217" s="71">
        <v>0</v>
      </c>
      <c r="I217" s="71">
        <f>I218</f>
        <v>0</v>
      </c>
      <c r="J217" s="68" t="e">
        <f t="shared" si="89"/>
        <v>#DIV/0!</v>
      </c>
    </row>
    <row r="218" spans="1:10" hidden="1" x14ac:dyDescent="0.25">
      <c r="A218" s="88">
        <v>321</v>
      </c>
      <c r="B218" s="89" t="s">
        <v>123</v>
      </c>
      <c r="C218" s="36">
        <f>SUM(C219:C220)</f>
        <v>0</v>
      </c>
      <c r="D218" s="36">
        <f>SUM(D219:D220)</f>
        <v>0</v>
      </c>
      <c r="E218" s="36">
        <f>SUM(E219:E220)</f>
        <v>0</v>
      </c>
      <c r="F218" s="36">
        <f>SUM(F219:F220)</f>
        <v>0</v>
      </c>
      <c r="G218" s="36">
        <f>SUM(G219:G220)</f>
        <v>0</v>
      </c>
      <c r="H218" s="36">
        <v>0</v>
      </c>
      <c r="I218" s="36">
        <f>SUM(I219:I220)</f>
        <v>0</v>
      </c>
      <c r="J218" s="68" t="e">
        <f t="shared" si="89"/>
        <v>#DIV/0!</v>
      </c>
    </row>
    <row r="219" spans="1:10" hidden="1" x14ac:dyDescent="0.25">
      <c r="A219" s="74">
        <v>3211</v>
      </c>
      <c r="B219" s="75" t="s">
        <v>124</v>
      </c>
      <c r="C219" s="38">
        <v>0</v>
      </c>
      <c r="D219" s="38">
        <f>C219/7.5345</f>
        <v>0</v>
      </c>
      <c r="E219" s="42">
        <v>0</v>
      </c>
      <c r="F219" s="38">
        <f>E219/7.5345</f>
        <v>0</v>
      </c>
      <c r="G219" s="38">
        <v>0</v>
      </c>
      <c r="H219" s="42">
        <v>0</v>
      </c>
      <c r="I219" s="42">
        <v>0</v>
      </c>
      <c r="J219" s="68" t="e">
        <f t="shared" si="89"/>
        <v>#DIV/0!</v>
      </c>
    </row>
    <row r="220" spans="1:10" hidden="1" x14ac:dyDescent="0.25">
      <c r="A220" s="74">
        <v>3212</v>
      </c>
      <c r="B220" s="75" t="s">
        <v>168</v>
      </c>
      <c r="C220" s="38">
        <v>0</v>
      </c>
      <c r="D220" s="38">
        <f>C220/7.5345</f>
        <v>0</v>
      </c>
      <c r="E220" s="42">
        <v>0</v>
      </c>
      <c r="F220" s="38">
        <f>E220/7.5345</f>
        <v>0</v>
      </c>
      <c r="G220" s="38">
        <v>0</v>
      </c>
      <c r="H220" s="42">
        <f>G220/7.5345</f>
        <v>0</v>
      </c>
      <c r="I220" s="42">
        <v>0</v>
      </c>
      <c r="J220" s="68" t="e">
        <f t="shared" si="89"/>
        <v>#DIV/0!</v>
      </c>
    </row>
    <row r="221" spans="1:10" ht="15" hidden="1" customHeight="1" x14ac:dyDescent="0.25">
      <c r="A221" s="97" t="s">
        <v>176</v>
      </c>
      <c r="B221" s="97" t="s">
        <v>114</v>
      </c>
      <c r="C221" s="55">
        <f t="shared" ref="C221:I221" si="99">C222+C228</f>
        <v>29625</v>
      </c>
      <c r="D221" s="55">
        <f t="shared" si="99"/>
        <v>3931.9131992832968</v>
      </c>
      <c r="E221" s="55">
        <f t="shared" si="99"/>
        <v>10000</v>
      </c>
      <c r="F221" s="55">
        <f t="shared" si="99"/>
        <v>1327.2280841462605</v>
      </c>
      <c r="G221" s="55">
        <f t="shared" si="99"/>
        <v>0</v>
      </c>
      <c r="H221" s="55">
        <f t="shared" si="99"/>
        <v>0</v>
      </c>
      <c r="I221" s="55">
        <f t="shared" si="99"/>
        <v>0</v>
      </c>
      <c r="J221" s="56" t="e">
        <f t="shared" si="89"/>
        <v>#DIV/0!</v>
      </c>
    </row>
    <row r="222" spans="1:10" hidden="1" x14ac:dyDescent="0.25">
      <c r="A222" s="90" t="s">
        <v>177</v>
      </c>
      <c r="B222" s="98" t="s">
        <v>178</v>
      </c>
      <c r="C222" s="59">
        <f t="shared" ref="C222:I226" si="100">C223</f>
        <v>0</v>
      </c>
      <c r="D222" s="59">
        <f t="shared" si="100"/>
        <v>0</v>
      </c>
      <c r="E222" s="59">
        <f t="shared" si="100"/>
        <v>5000</v>
      </c>
      <c r="F222" s="59">
        <f t="shared" si="100"/>
        <v>663.61404207313024</v>
      </c>
      <c r="G222" s="59">
        <f t="shared" si="100"/>
        <v>0</v>
      </c>
      <c r="H222" s="59">
        <f t="shared" si="100"/>
        <v>0</v>
      </c>
      <c r="I222" s="59">
        <f t="shared" si="100"/>
        <v>0</v>
      </c>
      <c r="J222" s="60" t="e">
        <f t="shared" si="89"/>
        <v>#DIV/0!</v>
      </c>
    </row>
    <row r="223" spans="1:10" hidden="1" x14ac:dyDescent="0.25">
      <c r="A223" s="82" t="s">
        <v>56</v>
      </c>
      <c r="B223" s="92" t="s">
        <v>57</v>
      </c>
      <c r="C223" s="63">
        <f t="shared" si="100"/>
        <v>0</v>
      </c>
      <c r="D223" s="63">
        <f t="shared" si="100"/>
        <v>0</v>
      </c>
      <c r="E223" s="63">
        <f t="shared" si="100"/>
        <v>5000</v>
      </c>
      <c r="F223" s="63">
        <f t="shared" si="100"/>
        <v>663.61404207313024</v>
      </c>
      <c r="G223" s="63">
        <f t="shared" si="100"/>
        <v>0</v>
      </c>
      <c r="H223" s="63">
        <f t="shared" si="100"/>
        <v>0</v>
      </c>
      <c r="I223" s="63">
        <f t="shared" si="100"/>
        <v>0</v>
      </c>
      <c r="J223" s="64" t="e">
        <f t="shared" si="89"/>
        <v>#DIV/0!</v>
      </c>
    </row>
    <row r="224" spans="1:10" ht="26.25" hidden="1" x14ac:dyDescent="0.25">
      <c r="A224" s="84">
        <v>4</v>
      </c>
      <c r="B224" s="85" t="s">
        <v>71</v>
      </c>
      <c r="C224" s="67">
        <f t="shared" si="100"/>
        <v>0</v>
      </c>
      <c r="D224" s="67">
        <f t="shared" si="100"/>
        <v>0</v>
      </c>
      <c r="E224" s="67">
        <f t="shared" si="100"/>
        <v>5000</v>
      </c>
      <c r="F224" s="67">
        <f t="shared" si="100"/>
        <v>663.61404207313024</v>
      </c>
      <c r="G224" s="67">
        <f t="shared" si="100"/>
        <v>0</v>
      </c>
      <c r="H224" s="67">
        <f t="shared" si="100"/>
        <v>0</v>
      </c>
      <c r="I224" s="67">
        <f t="shared" si="100"/>
        <v>0</v>
      </c>
      <c r="J224" s="68" t="e">
        <f t="shared" si="89"/>
        <v>#DIV/0!</v>
      </c>
    </row>
    <row r="225" spans="1:10" ht="26.25" hidden="1" x14ac:dyDescent="0.25">
      <c r="A225" s="86">
        <v>42</v>
      </c>
      <c r="B225" s="87" t="s">
        <v>179</v>
      </c>
      <c r="C225" s="71">
        <f t="shared" si="100"/>
        <v>0</v>
      </c>
      <c r="D225" s="71">
        <f t="shared" si="100"/>
        <v>0</v>
      </c>
      <c r="E225" s="71">
        <f t="shared" si="100"/>
        <v>5000</v>
      </c>
      <c r="F225" s="71">
        <f t="shared" si="100"/>
        <v>663.61404207313024</v>
      </c>
      <c r="G225" s="71">
        <f t="shared" si="100"/>
        <v>0</v>
      </c>
      <c r="H225" s="71">
        <f t="shared" si="100"/>
        <v>0</v>
      </c>
      <c r="I225" s="71">
        <f t="shared" si="100"/>
        <v>0</v>
      </c>
      <c r="J225" s="68" t="e">
        <f t="shared" si="89"/>
        <v>#DIV/0!</v>
      </c>
    </row>
    <row r="226" spans="1:10" hidden="1" x14ac:dyDescent="0.25">
      <c r="A226" s="88">
        <v>422</v>
      </c>
      <c r="B226" s="89" t="s">
        <v>180</v>
      </c>
      <c r="C226" s="36">
        <f t="shared" si="100"/>
        <v>0</v>
      </c>
      <c r="D226" s="36">
        <f t="shared" si="100"/>
        <v>0</v>
      </c>
      <c r="E226" s="36">
        <f t="shared" si="100"/>
        <v>5000</v>
      </c>
      <c r="F226" s="36">
        <f t="shared" si="100"/>
        <v>663.61404207313024</v>
      </c>
      <c r="G226" s="36">
        <f t="shared" si="100"/>
        <v>0</v>
      </c>
      <c r="H226" s="36">
        <f t="shared" si="100"/>
        <v>0</v>
      </c>
      <c r="I226" s="36">
        <f t="shared" si="100"/>
        <v>0</v>
      </c>
      <c r="J226" s="68" t="e">
        <f t="shared" ref="J226:J246" si="101">I226/H226*100</f>
        <v>#DIV/0!</v>
      </c>
    </row>
    <row r="227" spans="1:10" hidden="1" x14ac:dyDescent="0.25">
      <c r="A227" s="74">
        <v>4221</v>
      </c>
      <c r="B227" s="75" t="s">
        <v>181</v>
      </c>
      <c r="C227" s="38">
        <v>0</v>
      </c>
      <c r="D227" s="38">
        <f>C227/7.5345</f>
        <v>0</v>
      </c>
      <c r="E227" s="42">
        <v>5000</v>
      </c>
      <c r="F227" s="38">
        <f>E227/7.5345</f>
        <v>663.61404207313024</v>
      </c>
      <c r="G227" s="38">
        <v>0</v>
      </c>
      <c r="H227" s="42">
        <f>G227/7.5345</f>
        <v>0</v>
      </c>
      <c r="I227" s="42">
        <v>0</v>
      </c>
      <c r="J227" s="68" t="e">
        <f t="shared" si="101"/>
        <v>#DIV/0!</v>
      </c>
    </row>
    <row r="228" spans="1:10" hidden="1" x14ac:dyDescent="0.25">
      <c r="A228" s="90" t="s">
        <v>157</v>
      </c>
      <c r="B228" s="98" t="s">
        <v>182</v>
      </c>
      <c r="C228" s="59">
        <f t="shared" ref="C228:I232" si="102">C229</f>
        <v>29625</v>
      </c>
      <c r="D228" s="59">
        <f t="shared" si="102"/>
        <v>3931.9131992832968</v>
      </c>
      <c r="E228" s="59">
        <f t="shared" si="102"/>
        <v>5000</v>
      </c>
      <c r="F228" s="59">
        <f t="shared" si="102"/>
        <v>663.61404207313024</v>
      </c>
      <c r="G228" s="59">
        <f t="shared" si="102"/>
        <v>0</v>
      </c>
      <c r="H228" s="59">
        <f t="shared" si="102"/>
        <v>0</v>
      </c>
      <c r="I228" s="59">
        <f t="shared" si="102"/>
        <v>0</v>
      </c>
      <c r="J228" s="60" t="e">
        <f t="shared" si="101"/>
        <v>#DIV/0!</v>
      </c>
    </row>
    <row r="229" spans="1:10" hidden="1" x14ac:dyDescent="0.25">
      <c r="A229" s="82" t="s">
        <v>56</v>
      </c>
      <c r="B229" s="92" t="s">
        <v>57</v>
      </c>
      <c r="C229" s="63">
        <f t="shared" si="102"/>
        <v>29625</v>
      </c>
      <c r="D229" s="63">
        <f t="shared" si="102"/>
        <v>3931.9131992832968</v>
      </c>
      <c r="E229" s="63">
        <f t="shared" si="102"/>
        <v>5000</v>
      </c>
      <c r="F229" s="63">
        <f t="shared" si="102"/>
        <v>663.61404207313024</v>
      </c>
      <c r="G229" s="63">
        <f t="shared" si="102"/>
        <v>0</v>
      </c>
      <c r="H229" s="63">
        <f t="shared" si="102"/>
        <v>0</v>
      </c>
      <c r="I229" s="63">
        <f t="shared" si="102"/>
        <v>0</v>
      </c>
      <c r="J229" s="64" t="e">
        <f t="shared" si="101"/>
        <v>#DIV/0!</v>
      </c>
    </row>
    <row r="230" spans="1:10" ht="26.25" hidden="1" x14ac:dyDescent="0.25">
      <c r="A230" s="84">
        <v>4</v>
      </c>
      <c r="B230" s="85" t="s">
        <v>71</v>
      </c>
      <c r="C230" s="67">
        <f t="shared" si="102"/>
        <v>29625</v>
      </c>
      <c r="D230" s="67">
        <f t="shared" si="102"/>
        <v>3931.9131992832968</v>
      </c>
      <c r="E230" s="67">
        <f t="shared" si="102"/>
        <v>5000</v>
      </c>
      <c r="F230" s="67">
        <f t="shared" si="102"/>
        <v>663.61404207313024</v>
      </c>
      <c r="G230" s="67">
        <f t="shared" si="102"/>
        <v>0</v>
      </c>
      <c r="H230" s="67">
        <f t="shared" si="102"/>
        <v>0</v>
      </c>
      <c r="I230" s="67">
        <f t="shared" si="102"/>
        <v>0</v>
      </c>
      <c r="J230" s="68" t="e">
        <f t="shared" si="101"/>
        <v>#DIV/0!</v>
      </c>
    </row>
    <row r="231" spans="1:10" ht="26.25" hidden="1" x14ac:dyDescent="0.25">
      <c r="A231" s="86">
        <v>45</v>
      </c>
      <c r="B231" s="87" t="s">
        <v>73</v>
      </c>
      <c r="C231" s="71">
        <f t="shared" si="102"/>
        <v>29625</v>
      </c>
      <c r="D231" s="71">
        <f t="shared" si="102"/>
        <v>3931.9131992832968</v>
      </c>
      <c r="E231" s="71">
        <f t="shared" si="102"/>
        <v>5000</v>
      </c>
      <c r="F231" s="71">
        <f t="shared" si="102"/>
        <v>663.61404207313024</v>
      </c>
      <c r="G231" s="71">
        <f t="shared" si="102"/>
        <v>0</v>
      </c>
      <c r="H231" s="71">
        <f t="shared" si="102"/>
        <v>0</v>
      </c>
      <c r="I231" s="71">
        <f t="shared" si="102"/>
        <v>0</v>
      </c>
      <c r="J231" s="68" t="e">
        <f t="shared" si="101"/>
        <v>#DIV/0!</v>
      </c>
    </row>
    <row r="232" spans="1:10" ht="26.25" hidden="1" x14ac:dyDescent="0.25">
      <c r="A232" s="88">
        <v>451</v>
      </c>
      <c r="B232" s="89" t="s">
        <v>118</v>
      </c>
      <c r="C232" s="36">
        <f t="shared" si="102"/>
        <v>29625</v>
      </c>
      <c r="D232" s="36">
        <f t="shared" si="102"/>
        <v>3931.9131992832968</v>
      </c>
      <c r="E232" s="36">
        <f t="shared" si="102"/>
        <v>5000</v>
      </c>
      <c r="F232" s="36">
        <f t="shared" si="102"/>
        <v>663.61404207313024</v>
      </c>
      <c r="G232" s="36">
        <f t="shared" si="102"/>
        <v>0</v>
      </c>
      <c r="H232" s="36">
        <f t="shared" si="102"/>
        <v>0</v>
      </c>
      <c r="I232" s="36">
        <f t="shared" si="102"/>
        <v>0</v>
      </c>
      <c r="J232" s="68" t="e">
        <f t="shared" si="101"/>
        <v>#DIV/0!</v>
      </c>
    </row>
    <row r="233" spans="1:10" ht="26.25" hidden="1" x14ac:dyDescent="0.25">
      <c r="A233" s="74">
        <v>4511</v>
      </c>
      <c r="B233" s="75" t="s">
        <v>118</v>
      </c>
      <c r="C233" s="38">
        <v>29625</v>
      </c>
      <c r="D233" s="38">
        <f>C233/7.5345</f>
        <v>3931.9131992832968</v>
      </c>
      <c r="E233" s="42">
        <v>5000</v>
      </c>
      <c r="F233" s="38">
        <f>E233/7.5345</f>
        <v>663.61404207313024</v>
      </c>
      <c r="G233" s="38">
        <v>0</v>
      </c>
      <c r="H233" s="42">
        <f>G233/7.5345</f>
        <v>0</v>
      </c>
      <c r="I233" s="42">
        <v>0</v>
      </c>
      <c r="J233" s="68" t="e">
        <f t="shared" si="101"/>
        <v>#DIV/0!</v>
      </c>
    </row>
    <row r="234" spans="1:10" ht="29.25" hidden="1" customHeight="1" x14ac:dyDescent="0.25">
      <c r="A234" s="97" t="s">
        <v>183</v>
      </c>
      <c r="B234" s="97" t="s">
        <v>184</v>
      </c>
      <c r="C234" s="55">
        <f t="shared" ref="C234:I239" si="103">C235</f>
        <v>2750</v>
      </c>
      <c r="D234" s="55">
        <f t="shared" si="103"/>
        <v>364.98772314022165</v>
      </c>
      <c r="E234" s="55">
        <f t="shared" si="103"/>
        <v>5792.13</v>
      </c>
      <c r="F234" s="55">
        <f t="shared" si="103"/>
        <v>768.74776030260796</v>
      </c>
      <c r="G234" s="55">
        <f t="shared" si="103"/>
        <v>0</v>
      </c>
      <c r="H234" s="55">
        <f t="shared" si="103"/>
        <v>0</v>
      </c>
      <c r="I234" s="55">
        <f t="shared" si="103"/>
        <v>0</v>
      </c>
      <c r="J234" s="56" t="e">
        <f t="shared" si="101"/>
        <v>#DIV/0!</v>
      </c>
    </row>
    <row r="235" spans="1:10" ht="26.25" hidden="1" customHeight="1" x14ac:dyDescent="0.25">
      <c r="A235" s="99" t="s">
        <v>185</v>
      </c>
      <c r="B235" s="99" t="s">
        <v>184</v>
      </c>
      <c r="C235" s="59">
        <f t="shared" si="103"/>
        <v>2750</v>
      </c>
      <c r="D235" s="59">
        <f t="shared" si="103"/>
        <v>364.98772314022165</v>
      </c>
      <c r="E235" s="59">
        <f t="shared" si="103"/>
        <v>5792.13</v>
      </c>
      <c r="F235" s="59">
        <f t="shared" si="103"/>
        <v>768.74776030260796</v>
      </c>
      <c r="G235" s="59">
        <f t="shared" si="103"/>
        <v>0</v>
      </c>
      <c r="H235" s="59">
        <f t="shared" si="103"/>
        <v>0</v>
      </c>
      <c r="I235" s="59">
        <f t="shared" si="103"/>
        <v>0</v>
      </c>
      <c r="J235" s="60" t="e">
        <f t="shared" si="101"/>
        <v>#DIV/0!</v>
      </c>
    </row>
    <row r="236" spans="1:10" hidden="1" x14ac:dyDescent="0.25">
      <c r="A236" s="82" t="s">
        <v>56</v>
      </c>
      <c r="B236" s="92" t="s">
        <v>57</v>
      </c>
      <c r="C236" s="63">
        <f t="shared" si="103"/>
        <v>2750</v>
      </c>
      <c r="D236" s="63">
        <f t="shared" si="103"/>
        <v>364.98772314022165</v>
      </c>
      <c r="E236" s="63">
        <f t="shared" si="103"/>
        <v>5792.13</v>
      </c>
      <c r="F236" s="63">
        <f t="shared" si="103"/>
        <v>768.74776030260796</v>
      </c>
      <c r="G236" s="63">
        <f t="shared" si="103"/>
        <v>0</v>
      </c>
      <c r="H236" s="63">
        <f t="shared" si="103"/>
        <v>0</v>
      </c>
      <c r="I236" s="63">
        <f t="shared" si="103"/>
        <v>0</v>
      </c>
      <c r="J236" s="64" t="e">
        <f t="shared" si="101"/>
        <v>#DIV/0!</v>
      </c>
    </row>
    <row r="237" spans="1:10" hidden="1" x14ac:dyDescent="0.25">
      <c r="A237" s="100">
        <v>3</v>
      </c>
      <c r="B237" s="66" t="s">
        <v>108</v>
      </c>
      <c r="C237" s="67">
        <f t="shared" si="103"/>
        <v>2750</v>
      </c>
      <c r="D237" s="67">
        <f t="shared" si="103"/>
        <v>364.98772314022165</v>
      </c>
      <c r="E237" s="67">
        <f t="shared" si="103"/>
        <v>5792.13</v>
      </c>
      <c r="F237" s="67">
        <f t="shared" si="103"/>
        <v>768.74776030260796</v>
      </c>
      <c r="G237" s="67">
        <f t="shared" si="103"/>
        <v>0</v>
      </c>
      <c r="H237" s="67">
        <f t="shared" si="103"/>
        <v>0</v>
      </c>
      <c r="I237" s="67">
        <f t="shared" si="103"/>
        <v>0</v>
      </c>
      <c r="J237" s="68" t="e">
        <f t="shared" si="101"/>
        <v>#DIV/0!</v>
      </c>
    </row>
    <row r="238" spans="1:10" hidden="1" x14ac:dyDescent="0.25">
      <c r="A238" s="69">
        <v>32</v>
      </c>
      <c r="B238" s="70" t="s">
        <v>65</v>
      </c>
      <c r="C238" s="71">
        <f t="shared" si="103"/>
        <v>2750</v>
      </c>
      <c r="D238" s="71">
        <f t="shared" si="103"/>
        <v>364.98772314022165</v>
      </c>
      <c r="E238" s="71">
        <f t="shared" si="103"/>
        <v>5792.13</v>
      </c>
      <c r="F238" s="71">
        <f t="shared" si="103"/>
        <v>768.74776030260796</v>
      </c>
      <c r="G238" s="71">
        <f t="shared" si="103"/>
        <v>0</v>
      </c>
      <c r="H238" s="71">
        <f t="shared" si="103"/>
        <v>0</v>
      </c>
      <c r="I238" s="71">
        <f t="shared" si="103"/>
        <v>0</v>
      </c>
      <c r="J238" s="68" t="e">
        <f t="shared" si="101"/>
        <v>#DIV/0!</v>
      </c>
    </row>
    <row r="239" spans="1:10" hidden="1" x14ac:dyDescent="0.25">
      <c r="A239" s="72">
        <v>323</v>
      </c>
      <c r="B239" s="73" t="s">
        <v>131</v>
      </c>
      <c r="C239" s="36">
        <f t="shared" si="103"/>
        <v>2750</v>
      </c>
      <c r="D239" s="36">
        <f t="shared" si="103"/>
        <v>364.98772314022165</v>
      </c>
      <c r="E239" s="36">
        <f t="shared" si="103"/>
        <v>5792.13</v>
      </c>
      <c r="F239" s="36">
        <f t="shared" si="103"/>
        <v>768.74776030260796</v>
      </c>
      <c r="G239" s="36">
        <f t="shared" si="103"/>
        <v>0</v>
      </c>
      <c r="H239" s="36">
        <f t="shared" si="103"/>
        <v>0</v>
      </c>
      <c r="I239" s="36">
        <f t="shared" si="103"/>
        <v>0</v>
      </c>
      <c r="J239" s="68" t="e">
        <f t="shared" si="101"/>
        <v>#DIV/0!</v>
      </c>
    </row>
    <row r="240" spans="1:10" hidden="1" x14ac:dyDescent="0.25">
      <c r="A240" s="74">
        <v>3232</v>
      </c>
      <c r="B240" s="75" t="s">
        <v>151</v>
      </c>
      <c r="C240" s="38">
        <v>2750</v>
      </c>
      <c r="D240" s="38">
        <f>C240/7.5345</f>
        <v>364.98772314022165</v>
      </c>
      <c r="E240" s="42">
        <v>5792.13</v>
      </c>
      <c r="F240" s="38">
        <f>E240/7.5345</f>
        <v>768.74776030260796</v>
      </c>
      <c r="G240" s="38">
        <v>0</v>
      </c>
      <c r="H240" s="42">
        <f>G240/7.5345</f>
        <v>0</v>
      </c>
      <c r="I240" s="42">
        <v>0</v>
      </c>
      <c r="J240" s="68" t="e">
        <f t="shared" si="101"/>
        <v>#DIV/0!</v>
      </c>
    </row>
    <row r="241" spans="1:10" ht="30" customHeight="1" x14ac:dyDescent="0.25">
      <c r="A241" s="213" t="s">
        <v>186</v>
      </c>
      <c r="B241" s="214" t="s">
        <v>187</v>
      </c>
      <c r="C241" s="76" t="e">
        <f t="shared" ref="C241:G242" si="104">C242</f>
        <v>#REF!</v>
      </c>
      <c r="D241" s="76" t="e">
        <f t="shared" si="104"/>
        <v>#REF!</v>
      </c>
      <c r="E241" s="76" t="e">
        <f t="shared" si="104"/>
        <v>#REF!</v>
      </c>
      <c r="F241" s="76" t="e">
        <f t="shared" si="104"/>
        <v>#REF!</v>
      </c>
      <c r="G241" s="76" t="e">
        <f t="shared" si="104"/>
        <v>#REF!</v>
      </c>
      <c r="H241" s="212">
        <v>2134602.64</v>
      </c>
      <c r="I241" s="212">
        <v>1486898.5</v>
      </c>
      <c r="J241" s="210">
        <f t="shared" si="101"/>
        <v>69.656922189508762</v>
      </c>
    </row>
    <row r="242" spans="1:10" ht="30" customHeight="1" x14ac:dyDescent="0.25">
      <c r="A242" s="215" t="s">
        <v>188</v>
      </c>
      <c r="B242" s="215" t="s">
        <v>189</v>
      </c>
      <c r="C242" s="77" t="e">
        <f t="shared" si="104"/>
        <v>#REF!</v>
      </c>
      <c r="D242" s="77" t="e">
        <f t="shared" si="104"/>
        <v>#REF!</v>
      </c>
      <c r="E242" s="77" t="e">
        <f t="shared" si="104"/>
        <v>#REF!</v>
      </c>
      <c r="F242" s="77" t="e">
        <f t="shared" si="104"/>
        <v>#REF!</v>
      </c>
      <c r="G242" s="77" t="e">
        <f t="shared" si="104"/>
        <v>#REF!</v>
      </c>
      <c r="H242" s="216">
        <v>2134602.64</v>
      </c>
      <c r="I242" s="216">
        <v>1486898.5</v>
      </c>
      <c r="J242" s="217">
        <f t="shared" si="101"/>
        <v>69.656922189508762</v>
      </c>
    </row>
    <row r="243" spans="1:10" ht="30.75" customHeight="1" x14ac:dyDescent="0.25">
      <c r="A243" s="205" t="s">
        <v>190</v>
      </c>
      <c r="B243" s="205" t="s">
        <v>189</v>
      </c>
      <c r="C243" s="55" t="e">
        <f>C244+C338+#REF!+C374+C385+C443+C459+C490+C501+C550+C561+C605+C619</f>
        <v>#REF!</v>
      </c>
      <c r="D243" s="55" t="e">
        <f>D244+D338+#REF!+D374+D385+D443+D459+D490+D501+D550+D561+D605+D619</f>
        <v>#REF!</v>
      </c>
      <c r="E243" s="55" t="e">
        <f>E244+E338+#REF!+E374+E385+E443+E459+E490+E501+E550+E561+E605+E619</f>
        <v>#REF!</v>
      </c>
      <c r="F243" s="55" t="e">
        <f>F244+F338+#REF!+F374+F385+F443+F459+F490+F501+F550+F561+F605+F619</f>
        <v>#REF!</v>
      </c>
      <c r="G243" s="55" t="e">
        <f>G244+G338+#REF!+G374+G385+G443+G459+G490+G501+G550+G561+G605+G619</f>
        <v>#REF!</v>
      </c>
      <c r="H243" s="206">
        <v>2134602.64</v>
      </c>
      <c r="I243" s="206">
        <v>1419998.52</v>
      </c>
      <c r="J243" s="207">
        <f t="shared" si="101"/>
        <v>66.522850360571084</v>
      </c>
    </row>
    <row r="244" spans="1:10" x14ac:dyDescent="0.25">
      <c r="A244" s="186" t="s">
        <v>122</v>
      </c>
      <c r="B244" s="187" t="s">
        <v>63</v>
      </c>
      <c r="C244" s="59">
        <f>C245+C283+C300+C332</f>
        <v>311424.64000000001</v>
      </c>
      <c r="D244" s="59">
        <f>D245+D283+D300+D332</f>
        <v>41333.152830313884</v>
      </c>
      <c r="E244" s="59">
        <f>E245+E283+E300+E332</f>
        <v>214500</v>
      </c>
      <c r="F244" s="59">
        <f>F245+F283+F300+F332</f>
        <v>28469.042404937289</v>
      </c>
      <c r="G244" s="59">
        <f>G245+G283+G300+G332</f>
        <v>299500</v>
      </c>
      <c r="H244" s="159">
        <v>111618.04</v>
      </c>
      <c r="I244" s="159">
        <v>72496.11</v>
      </c>
      <c r="J244" s="160">
        <f t="shared" si="101"/>
        <v>64.950172929035489</v>
      </c>
    </row>
    <row r="245" spans="1:10" x14ac:dyDescent="0.25">
      <c r="A245" s="82" t="s">
        <v>43</v>
      </c>
      <c r="B245" s="101" t="s">
        <v>44</v>
      </c>
      <c r="C245" s="63">
        <f t="shared" ref="C245:G245" si="105">C246</f>
        <v>17007.980000000003</v>
      </c>
      <c r="D245" s="63">
        <f t="shared" si="105"/>
        <v>2257.3468710597913</v>
      </c>
      <c r="E245" s="63">
        <f t="shared" si="105"/>
        <v>15000</v>
      </c>
      <c r="F245" s="63">
        <f t="shared" si="105"/>
        <v>1990.8421262193906</v>
      </c>
      <c r="G245" s="63">
        <f t="shared" si="105"/>
        <v>15000</v>
      </c>
      <c r="H245" s="63">
        <v>27787.919999999998</v>
      </c>
      <c r="I245" s="63">
        <v>6294.57</v>
      </c>
      <c r="J245" s="64">
        <f t="shared" si="101"/>
        <v>22.652181235587264</v>
      </c>
    </row>
    <row r="246" spans="1:10" x14ac:dyDescent="0.25">
      <c r="A246" s="84">
        <v>3</v>
      </c>
      <c r="B246" s="91" t="s">
        <v>108</v>
      </c>
      <c r="C246" s="67">
        <f>C257</f>
        <v>17007.980000000003</v>
      </c>
      <c r="D246" s="67">
        <f>D257</f>
        <v>2257.3468710597913</v>
      </c>
      <c r="E246" s="67">
        <f>E257</f>
        <v>15000</v>
      </c>
      <c r="F246" s="67">
        <f>F257</f>
        <v>1990.8421262193906</v>
      </c>
      <c r="G246" s="67">
        <f>G257</f>
        <v>15000</v>
      </c>
      <c r="H246" s="67">
        <v>27787.919999999998</v>
      </c>
      <c r="I246" s="67">
        <v>6294.57</v>
      </c>
      <c r="J246" s="121">
        <f t="shared" si="101"/>
        <v>22.652181235587264</v>
      </c>
    </row>
    <row r="247" spans="1:10" x14ac:dyDescent="0.25">
      <c r="A247" s="84">
        <v>31</v>
      </c>
      <c r="B247" s="91" t="s">
        <v>64</v>
      </c>
      <c r="C247" s="67"/>
      <c r="D247" s="67"/>
      <c r="E247" s="67"/>
      <c r="F247" s="67"/>
      <c r="G247" s="67"/>
      <c r="H247" s="67">
        <v>0</v>
      </c>
      <c r="I247" s="67">
        <v>0</v>
      </c>
      <c r="J247" s="121">
        <v>0</v>
      </c>
    </row>
    <row r="248" spans="1:10" x14ac:dyDescent="0.25">
      <c r="A248" s="133">
        <v>311</v>
      </c>
      <c r="B248" s="134" t="s">
        <v>234</v>
      </c>
      <c r="C248" s="67"/>
      <c r="D248" s="67"/>
      <c r="E248" s="67"/>
      <c r="F248" s="67"/>
      <c r="G248" s="67"/>
      <c r="H248" s="135">
        <v>0</v>
      </c>
      <c r="I248" s="135">
        <v>0</v>
      </c>
      <c r="J248" s="136">
        <v>0</v>
      </c>
    </row>
    <row r="249" spans="1:10" x14ac:dyDescent="0.25">
      <c r="A249" s="137">
        <v>31111</v>
      </c>
      <c r="B249" s="138" t="s">
        <v>164</v>
      </c>
      <c r="C249" s="67"/>
      <c r="D249" s="67"/>
      <c r="E249" s="67"/>
      <c r="F249" s="67"/>
      <c r="G249" s="67"/>
      <c r="H249" s="135">
        <v>0</v>
      </c>
      <c r="I249" s="135">
        <v>0</v>
      </c>
      <c r="J249" s="136">
        <v>0</v>
      </c>
    </row>
    <row r="250" spans="1:10" x14ac:dyDescent="0.25">
      <c r="A250" s="137">
        <v>3113</v>
      </c>
      <c r="B250" s="138" t="s">
        <v>193</v>
      </c>
      <c r="C250" s="67"/>
      <c r="D250" s="67"/>
      <c r="E250" s="67"/>
      <c r="F250" s="67"/>
      <c r="G250" s="67"/>
      <c r="H250" s="135">
        <v>0</v>
      </c>
      <c r="I250" s="135">
        <v>0</v>
      </c>
      <c r="J250" s="136">
        <v>0</v>
      </c>
    </row>
    <row r="251" spans="1:10" x14ac:dyDescent="0.25">
      <c r="A251" s="137">
        <v>3114</v>
      </c>
      <c r="B251" s="138" t="s">
        <v>194</v>
      </c>
      <c r="C251" s="67"/>
      <c r="D251" s="67"/>
      <c r="E251" s="67"/>
      <c r="F251" s="67"/>
      <c r="G251" s="67"/>
      <c r="H251" s="135">
        <v>0</v>
      </c>
      <c r="I251" s="135">
        <v>0</v>
      </c>
      <c r="J251" s="136">
        <v>0</v>
      </c>
    </row>
    <row r="252" spans="1:10" x14ac:dyDescent="0.25">
      <c r="A252" s="133">
        <v>312</v>
      </c>
      <c r="B252" s="134" t="s">
        <v>165</v>
      </c>
      <c r="C252" s="67"/>
      <c r="D252" s="67"/>
      <c r="E252" s="67"/>
      <c r="F252" s="67"/>
      <c r="G252" s="67"/>
      <c r="H252" s="135">
        <v>0</v>
      </c>
      <c r="I252" s="135">
        <v>0</v>
      </c>
      <c r="J252" s="136">
        <v>0</v>
      </c>
    </row>
    <row r="253" spans="1:10" x14ac:dyDescent="0.25">
      <c r="A253" s="137">
        <v>3121</v>
      </c>
      <c r="B253" s="138" t="s">
        <v>165</v>
      </c>
      <c r="C253" s="67"/>
      <c r="D253" s="67"/>
      <c r="E253" s="67"/>
      <c r="F253" s="67"/>
      <c r="G253" s="67"/>
      <c r="H253" s="135">
        <v>0</v>
      </c>
      <c r="I253" s="135">
        <v>0</v>
      </c>
      <c r="J253" s="136">
        <v>0</v>
      </c>
    </row>
    <row r="254" spans="1:10" x14ac:dyDescent="0.25">
      <c r="A254" s="133">
        <v>313</v>
      </c>
      <c r="B254" s="134" t="s">
        <v>166</v>
      </c>
      <c r="C254" s="67"/>
      <c r="D254" s="67"/>
      <c r="E254" s="67"/>
      <c r="F254" s="67"/>
      <c r="G254" s="67"/>
      <c r="H254" s="135">
        <v>0</v>
      </c>
      <c r="I254" s="135">
        <v>0</v>
      </c>
      <c r="J254" s="136">
        <v>0</v>
      </c>
    </row>
    <row r="255" spans="1:10" ht="26.25" x14ac:dyDescent="0.25">
      <c r="A255" s="137">
        <v>3132</v>
      </c>
      <c r="B255" s="138" t="s">
        <v>235</v>
      </c>
      <c r="C255" s="67"/>
      <c r="D255" s="67"/>
      <c r="E255" s="67"/>
      <c r="F255" s="67"/>
      <c r="G255" s="67"/>
      <c r="H255" s="135">
        <v>0</v>
      </c>
      <c r="I255" s="135">
        <v>0</v>
      </c>
      <c r="J255" s="136">
        <v>0</v>
      </c>
    </row>
    <row r="256" spans="1:10" x14ac:dyDescent="0.25">
      <c r="A256" s="133">
        <v>3133</v>
      </c>
      <c r="B256" s="138" t="s">
        <v>236</v>
      </c>
      <c r="C256" s="135"/>
      <c r="D256" s="135"/>
      <c r="E256" s="135"/>
      <c r="F256" s="135"/>
      <c r="G256" s="135"/>
      <c r="H256" s="135">
        <v>0</v>
      </c>
      <c r="I256" s="135">
        <v>0</v>
      </c>
      <c r="J256" s="136">
        <v>0</v>
      </c>
    </row>
    <row r="257" spans="1:10" x14ac:dyDescent="0.25">
      <c r="A257" s="86">
        <v>32</v>
      </c>
      <c r="B257" s="87" t="s">
        <v>65</v>
      </c>
      <c r="C257" s="71">
        <f t="shared" ref="C257:H257" si="106">C258+C262+C268+C277</f>
        <v>17007.980000000003</v>
      </c>
      <c r="D257" s="71">
        <f t="shared" si="106"/>
        <v>2257.3468710597913</v>
      </c>
      <c r="E257" s="71">
        <f t="shared" si="106"/>
        <v>15000</v>
      </c>
      <c r="F257" s="71">
        <f t="shared" si="106"/>
        <v>1990.8421262193906</v>
      </c>
      <c r="G257" s="71">
        <f t="shared" si="106"/>
        <v>15000</v>
      </c>
      <c r="H257" s="71">
        <f t="shared" si="106"/>
        <v>27588.84</v>
      </c>
      <c r="I257" s="71">
        <v>6005.1</v>
      </c>
      <c r="J257" s="128">
        <f>I257/H257*100</f>
        <v>21.766409896175411</v>
      </c>
    </row>
    <row r="258" spans="1:10" x14ac:dyDescent="0.25">
      <c r="A258" s="88">
        <v>321</v>
      </c>
      <c r="B258" s="89" t="s">
        <v>123</v>
      </c>
      <c r="C258" s="36">
        <f t="shared" ref="C258:G258" si="107">SUM(C259:C261)</f>
        <v>604</v>
      </c>
      <c r="D258" s="36">
        <f t="shared" si="107"/>
        <v>80.164576282434126</v>
      </c>
      <c r="E258" s="36">
        <f t="shared" si="107"/>
        <v>500</v>
      </c>
      <c r="F258" s="36">
        <f t="shared" si="107"/>
        <v>66.361404207313029</v>
      </c>
      <c r="G258" s="36">
        <f t="shared" si="107"/>
        <v>500</v>
      </c>
      <c r="H258" s="36">
        <v>4089.33</v>
      </c>
      <c r="I258" s="36">
        <v>2470.6</v>
      </c>
      <c r="J258" s="68">
        <f>I258/H258*100</f>
        <v>60.415764929707308</v>
      </c>
    </row>
    <row r="259" spans="1:10" x14ac:dyDescent="0.25">
      <c r="A259" s="74">
        <v>3211</v>
      </c>
      <c r="B259" s="75" t="s">
        <v>124</v>
      </c>
      <c r="C259" s="38">
        <v>604</v>
      </c>
      <c r="D259" s="38">
        <f>C259/7.5345</f>
        <v>80.164576282434126</v>
      </c>
      <c r="E259" s="42">
        <v>250</v>
      </c>
      <c r="F259" s="38">
        <f>E259/7.5345</f>
        <v>33.180702103656515</v>
      </c>
      <c r="G259" s="38">
        <v>250</v>
      </c>
      <c r="H259" s="42">
        <v>1766.28</v>
      </c>
      <c r="I259" s="42">
        <v>1941.6</v>
      </c>
      <c r="J259" s="68">
        <f>I259/H259*100</f>
        <v>109.92594605611794</v>
      </c>
    </row>
    <row r="260" spans="1:10" x14ac:dyDescent="0.25">
      <c r="A260" s="74">
        <v>3213</v>
      </c>
      <c r="B260" s="75" t="s">
        <v>227</v>
      </c>
      <c r="C260" s="38"/>
      <c r="D260" s="38"/>
      <c r="E260" s="42"/>
      <c r="F260" s="38"/>
      <c r="G260" s="38"/>
      <c r="H260" s="42">
        <v>1526.71</v>
      </c>
      <c r="I260" s="42">
        <v>529</v>
      </c>
      <c r="J260" s="68">
        <v>4</v>
      </c>
    </row>
    <row r="261" spans="1:10" x14ac:dyDescent="0.25">
      <c r="A261" s="74">
        <v>3214</v>
      </c>
      <c r="B261" s="75" t="s">
        <v>126</v>
      </c>
      <c r="C261" s="38">
        <v>0</v>
      </c>
      <c r="D261" s="38">
        <f>C261/7.5345</f>
        <v>0</v>
      </c>
      <c r="E261" s="42">
        <v>250</v>
      </c>
      <c r="F261" s="38">
        <f>E261/7.5345</f>
        <v>33.180702103656515</v>
      </c>
      <c r="G261" s="38">
        <v>250</v>
      </c>
      <c r="H261" s="42">
        <v>796.34</v>
      </c>
      <c r="I261" s="42">
        <v>0</v>
      </c>
      <c r="J261" s="68">
        <f t="shared" ref="J261:J269" si="108">I261/H261*100</f>
        <v>0</v>
      </c>
    </row>
    <row r="262" spans="1:10" x14ac:dyDescent="0.25">
      <c r="A262" s="88">
        <v>322</v>
      </c>
      <c r="B262" s="89" t="s">
        <v>109</v>
      </c>
      <c r="C262" s="36">
        <f>SUM(C263:C266)</f>
        <v>6007.81</v>
      </c>
      <c r="D262" s="36">
        <f>SUM(D263:D266)</f>
        <v>797.37341562147458</v>
      </c>
      <c r="E262" s="36">
        <f>SUM(E263:E266)</f>
        <v>12250</v>
      </c>
      <c r="F262" s="36">
        <f>SUM(F263:F266)</f>
        <v>1625.8544030791691</v>
      </c>
      <c r="G262" s="36">
        <f>SUM(G263:G266)</f>
        <v>12250</v>
      </c>
      <c r="H262" s="36">
        <v>7822.69</v>
      </c>
      <c r="I262" s="36">
        <v>1436.11</v>
      </c>
      <c r="J262" s="68">
        <f t="shared" si="108"/>
        <v>18.358262950468447</v>
      </c>
    </row>
    <row r="263" spans="1:10" x14ac:dyDescent="0.25">
      <c r="A263" s="74">
        <v>3221</v>
      </c>
      <c r="B263" s="75" t="s">
        <v>127</v>
      </c>
      <c r="C263" s="38">
        <v>0</v>
      </c>
      <c r="D263" s="38">
        <f>C263/7.5345</f>
        <v>0</v>
      </c>
      <c r="E263" s="42">
        <v>250</v>
      </c>
      <c r="F263" s="38">
        <f>E263/7.5345</f>
        <v>33.180702103656515</v>
      </c>
      <c r="G263" s="38">
        <v>250</v>
      </c>
      <c r="H263" s="42">
        <v>1025.95</v>
      </c>
      <c r="I263" s="42">
        <v>357.62</v>
      </c>
      <c r="J263" s="68">
        <f t="shared" si="108"/>
        <v>34.857449193430476</v>
      </c>
    </row>
    <row r="264" spans="1:10" x14ac:dyDescent="0.25">
      <c r="A264" s="74">
        <v>3223</v>
      </c>
      <c r="B264" s="75" t="s">
        <v>128</v>
      </c>
      <c r="C264" s="38">
        <v>6007.81</v>
      </c>
      <c r="D264" s="38">
        <f>C264/7.5345</f>
        <v>797.37341562147458</v>
      </c>
      <c r="E264" s="42">
        <v>10000</v>
      </c>
      <c r="F264" s="38">
        <f>E264/7.5345</f>
        <v>1327.2280841462605</v>
      </c>
      <c r="G264" s="38">
        <v>10000</v>
      </c>
      <c r="H264" s="42">
        <v>4236.51</v>
      </c>
      <c r="I264" s="42">
        <v>540.82000000000005</v>
      </c>
      <c r="J264" s="68">
        <f t="shared" si="108"/>
        <v>12.765696292467149</v>
      </c>
    </row>
    <row r="265" spans="1:10" ht="26.25" x14ac:dyDescent="0.25">
      <c r="A265" s="74">
        <v>3224</v>
      </c>
      <c r="B265" s="75" t="s">
        <v>228</v>
      </c>
      <c r="C265" s="38"/>
      <c r="D265" s="38"/>
      <c r="E265" s="42"/>
      <c r="F265" s="38"/>
      <c r="G265" s="38"/>
      <c r="H265" s="42">
        <v>1659.04</v>
      </c>
      <c r="I265" s="42">
        <v>484.61</v>
      </c>
      <c r="J265" s="68">
        <f t="shared" si="108"/>
        <v>29.210266178030668</v>
      </c>
    </row>
    <row r="266" spans="1:10" x14ac:dyDescent="0.25">
      <c r="A266" s="74">
        <v>3225</v>
      </c>
      <c r="B266" s="75" t="s">
        <v>129</v>
      </c>
      <c r="C266" s="38">
        <v>0</v>
      </c>
      <c r="D266" s="38">
        <f>C266/7.5345</f>
        <v>0</v>
      </c>
      <c r="E266" s="42">
        <v>2000</v>
      </c>
      <c r="F266" s="38">
        <f>E266/7.5345</f>
        <v>265.44561682925212</v>
      </c>
      <c r="G266" s="38">
        <v>2000</v>
      </c>
      <c r="H266" s="42">
        <v>744.31</v>
      </c>
      <c r="I266" s="42">
        <v>53.06</v>
      </c>
      <c r="J266" s="68">
        <f t="shared" si="108"/>
        <v>7.1287501175585453</v>
      </c>
    </row>
    <row r="267" spans="1:10" ht="26.25" x14ac:dyDescent="0.25">
      <c r="A267" s="74">
        <v>3227</v>
      </c>
      <c r="B267" s="75" t="s">
        <v>229</v>
      </c>
      <c r="C267" s="38"/>
      <c r="D267" s="38"/>
      <c r="E267" s="38"/>
      <c r="F267" s="38"/>
      <c r="G267" s="38"/>
      <c r="H267" s="38">
        <v>156.88</v>
      </c>
      <c r="I267" s="38">
        <v>0</v>
      </c>
      <c r="J267" s="68">
        <f t="shared" si="108"/>
        <v>0</v>
      </c>
    </row>
    <row r="268" spans="1:10" x14ac:dyDescent="0.25">
      <c r="A268" s="88">
        <v>323</v>
      </c>
      <c r="B268" s="89" t="s">
        <v>131</v>
      </c>
      <c r="C268" s="36">
        <f>SUM(C269:C276)</f>
        <v>9187.75</v>
      </c>
      <c r="D268" s="36">
        <f>SUM(D269:D276)</f>
        <v>1219.4239830114805</v>
      </c>
      <c r="E268" s="36">
        <f>SUM(E269:E276)</f>
        <v>750</v>
      </c>
      <c r="F268" s="36">
        <f>SUM(F269:F276)</f>
        <v>99.542106310969544</v>
      </c>
      <c r="G268" s="36">
        <f>SUM(G269:G276)</f>
        <v>750</v>
      </c>
      <c r="H268" s="36">
        <v>12369.5</v>
      </c>
      <c r="I268" s="36">
        <v>2098.39</v>
      </c>
      <c r="J268" s="68">
        <f t="shared" si="108"/>
        <v>16.964226524920164</v>
      </c>
    </row>
    <row r="269" spans="1:10" x14ac:dyDescent="0.25">
      <c r="A269" s="74">
        <v>3231</v>
      </c>
      <c r="B269" s="75" t="s">
        <v>132</v>
      </c>
      <c r="C269" s="38">
        <v>49</v>
      </c>
      <c r="D269" s="38">
        <f>C269/7.5345</f>
        <v>6.5034176123166763</v>
      </c>
      <c r="E269" s="42">
        <v>500</v>
      </c>
      <c r="F269" s="38">
        <f>E269/7.5345</f>
        <v>66.361404207313029</v>
      </c>
      <c r="G269" s="38">
        <v>500</v>
      </c>
      <c r="H269" s="42">
        <v>2780.54</v>
      </c>
      <c r="I269" s="42">
        <v>799.73</v>
      </c>
      <c r="J269" s="68">
        <f t="shared" si="108"/>
        <v>28.761679386018546</v>
      </c>
    </row>
    <row r="270" spans="1:10" x14ac:dyDescent="0.25">
      <c r="A270" s="74">
        <v>3232</v>
      </c>
      <c r="B270" s="75" t="s">
        <v>151</v>
      </c>
      <c r="C270" s="38">
        <v>0</v>
      </c>
      <c r="D270" s="38">
        <f>C270/7.5345</f>
        <v>0</v>
      </c>
      <c r="E270" s="42">
        <v>0</v>
      </c>
      <c r="F270" s="38">
        <f>E270/7.5345</f>
        <v>0</v>
      </c>
      <c r="G270" s="38"/>
      <c r="H270" s="42">
        <v>3450.79</v>
      </c>
      <c r="I270" s="42">
        <v>0</v>
      </c>
      <c r="J270" s="68">
        <v>0</v>
      </c>
    </row>
    <row r="271" spans="1:10" x14ac:dyDescent="0.25">
      <c r="A271" s="74">
        <v>3234</v>
      </c>
      <c r="B271" s="75" t="s">
        <v>230</v>
      </c>
      <c r="C271" s="38"/>
      <c r="D271" s="38"/>
      <c r="E271" s="42"/>
      <c r="F271" s="38"/>
      <c r="G271" s="38"/>
      <c r="H271" s="42">
        <v>1911.21</v>
      </c>
      <c r="I271" s="42">
        <v>11.65</v>
      </c>
      <c r="J271" s="68">
        <v>0</v>
      </c>
    </row>
    <row r="272" spans="1:10" x14ac:dyDescent="0.25">
      <c r="A272" s="74">
        <v>3235</v>
      </c>
      <c r="B272" s="75" t="s">
        <v>135</v>
      </c>
      <c r="C272" s="38"/>
      <c r="D272" s="38"/>
      <c r="E272" s="42"/>
      <c r="F272" s="38"/>
      <c r="G272" s="38"/>
      <c r="H272" s="42">
        <v>929.06</v>
      </c>
      <c r="I272" s="42">
        <v>166.34</v>
      </c>
      <c r="J272" s="68">
        <v>0</v>
      </c>
    </row>
    <row r="273" spans="1:10" x14ac:dyDescent="0.25">
      <c r="A273" s="74">
        <v>3236</v>
      </c>
      <c r="B273" s="75" t="s">
        <v>231</v>
      </c>
      <c r="C273" s="38"/>
      <c r="D273" s="38"/>
      <c r="E273" s="42"/>
      <c r="F273" s="38"/>
      <c r="G273" s="38"/>
      <c r="H273" s="42">
        <v>132.72</v>
      </c>
      <c r="I273" s="42">
        <v>0</v>
      </c>
      <c r="J273" s="68">
        <v>0</v>
      </c>
    </row>
    <row r="274" spans="1:10" x14ac:dyDescent="0.25">
      <c r="A274" s="74">
        <v>3237</v>
      </c>
      <c r="B274" s="75" t="s">
        <v>137</v>
      </c>
      <c r="C274" s="38"/>
      <c r="D274" s="38"/>
      <c r="E274" s="42"/>
      <c r="F274" s="38"/>
      <c r="G274" s="38"/>
      <c r="H274" s="42">
        <v>1439.78</v>
      </c>
      <c r="I274" s="42">
        <v>1120.67</v>
      </c>
      <c r="J274" s="68">
        <v>0</v>
      </c>
    </row>
    <row r="275" spans="1:10" x14ac:dyDescent="0.25">
      <c r="A275" s="74">
        <v>3238</v>
      </c>
      <c r="B275" s="75" t="s">
        <v>138</v>
      </c>
      <c r="C275" s="38"/>
      <c r="D275" s="38"/>
      <c r="E275" s="42"/>
      <c r="F275" s="38"/>
      <c r="G275" s="38"/>
      <c r="H275" s="42">
        <v>265.45</v>
      </c>
      <c r="I275" s="42">
        <v>0</v>
      </c>
      <c r="J275" s="68">
        <v>0</v>
      </c>
    </row>
    <row r="276" spans="1:10" x14ac:dyDescent="0.25">
      <c r="A276" s="74">
        <v>3239</v>
      </c>
      <c r="B276" s="75" t="s">
        <v>139</v>
      </c>
      <c r="C276" s="38">
        <v>9138.75</v>
      </c>
      <c r="D276" s="38">
        <f>C276/7.5345</f>
        <v>1212.9205653991637</v>
      </c>
      <c r="E276" s="42">
        <v>250</v>
      </c>
      <c r="F276" s="38">
        <f>E276/7.5345</f>
        <v>33.180702103656515</v>
      </c>
      <c r="G276" s="38">
        <v>250</v>
      </c>
      <c r="H276" s="42">
        <v>1459.95</v>
      </c>
      <c r="I276" s="42">
        <v>0</v>
      </c>
      <c r="J276" s="68">
        <f>I276/H276*100</f>
        <v>0</v>
      </c>
    </row>
    <row r="277" spans="1:10" ht="26.25" x14ac:dyDescent="0.25">
      <c r="A277" s="88">
        <v>329</v>
      </c>
      <c r="B277" s="89" t="s">
        <v>140</v>
      </c>
      <c r="C277" s="36">
        <f>SUM(C278:C282)</f>
        <v>1208.42</v>
      </c>
      <c r="D277" s="36">
        <f>SUM(D278:D282)</f>
        <v>160.3848961444024</v>
      </c>
      <c r="E277" s="36">
        <f>SUM(E278:E282)</f>
        <v>1500</v>
      </c>
      <c r="F277" s="36">
        <f>SUM(F278:F282)</f>
        <v>199.08421262193909</v>
      </c>
      <c r="G277" s="36">
        <f>SUM(G278:G282)</f>
        <v>1500</v>
      </c>
      <c r="H277" s="36">
        <v>3307.32</v>
      </c>
      <c r="I277" s="36">
        <v>0</v>
      </c>
      <c r="J277" s="68">
        <f>I277/H277*100</f>
        <v>0</v>
      </c>
    </row>
    <row r="278" spans="1:10" x14ac:dyDescent="0.25">
      <c r="A278" s="74">
        <v>3293</v>
      </c>
      <c r="B278" s="75" t="s">
        <v>142</v>
      </c>
      <c r="C278" s="38">
        <v>39.9</v>
      </c>
      <c r="D278" s="38">
        <f>C278/7.5345</f>
        <v>5.2956400557435792</v>
      </c>
      <c r="E278" s="42">
        <v>500</v>
      </c>
      <c r="F278" s="38">
        <f>E278/7.5345</f>
        <v>66.361404207313029</v>
      </c>
      <c r="G278" s="38">
        <v>500</v>
      </c>
      <c r="H278" s="42">
        <v>1353.77</v>
      </c>
      <c r="I278" s="42">
        <v>0</v>
      </c>
      <c r="J278" s="68">
        <f>I278/H278*100</f>
        <v>0</v>
      </c>
    </row>
    <row r="279" spans="1:10" x14ac:dyDescent="0.25">
      <c r="A279" s="74">
        <v>3294</v>
      </c>
      <c r="B279" s="75" t="s">
        <v>232</v>
      </c>
      <c r="C279" s="38"/>
      <c r="D279" s="38"/>
      <c r="E279" s="42"/>
      <c r="F279" s="38"/>
      <c r="G279" s="38"/>
      <c r="H279" s="42">
        <v>135.38</v>
      </c>
      <c r="I279" s="42">
        <v>0</v>
      </c>
      <c r="J279" s="68">
        <v>0</v>
      </c>
    </row>
    <row r="280" spans="1:10" x14ac:dyDescent="0.25">
      <c r="A280" s="74">
        <v>3295</v>
      </c>
      <c r="B280" s="75" t="s">
        <v>233</v>
      </c>
      <c r="C280" s="38"/>
      <c r="D280" s="38"/>
      <c r="E280" s="42"/>
      <c r="F280" s="38"/>
      <c r="G280" s="38"/>
      <c r="H280" s="42">
        <v>398.17</v>
      </c>
      <c r="I280" s="42">
        <v>0</v>
      </c>
      <c r="J280" s="68">
        <v>0</v>
      </c>
    </row>
    <row r="281" spans="1:10" ht="26.25" x14ac:dyDescent="0.25">
      <c r="A281" s="74">
        <v>3299</v>
      </c>
      <c r="B281" s="75" t="s">
        <v>140</v>
      </c>
      <c r="C281" s="38"/>
      <c r="D281" s="38"/>
      <c r="E281" s="42"/>
      <c r="F281" s="38"/>
      <c r="G281" s="38"/>
      <c r="H281" s="42">
        <v>1420</v>
      </c>
      <c r="I281" s="42">
        <v>46.27</v>
      </c>
      <c r="J281" s="68">
        <v>10.96</v>
      </c>
    </row>
    <row r="282" spans="1:10" ht="26.25" x14ac:dyDescent="0.25">
      <c r="A282" s="88">
        <v>3431</v>
      </c>
      <c r="B282" s="89" t="s">
        <v>147</v>
      </c>
      <c r="C282" s="38">
        <v>1168.52</v>
      </c>
      <c r="D282" s="38">
        <f>C282/7.5345</f>
        <v>155.08925608865883</v>
      </c>
      <c r="E282" s="42">
        <v>1000</v>
      </c>
      <c r="F282" s="38">
        <f>E282/7.5345</f>
        <v>132.72280841462606</v>
      </c>
      <c r="G282" s="38">
        <v>1000</v>
      </c>
      <c r="H282" s="108">
        <v>199.08</v>
      </c>
      <c r="I282" s="108">
        <v>289.47000000000003</v>
      </c>
      <c r="J282" s="68">
        <f>I282/H282*100</f>
        <v>145.40385774562989</v>
      </c>
    </row>
    <row r="283" spans="1:10" x14ac:dyDescent="0.25">
      <c r="A283" s="102" t="s">
        <v>46</v>
      </c>
      <c r="B283" s="103" t="s">
        <v>47</v>
      </c>
      <c r="C283" s="63">
        <f t="shared" ref="C283:H284" si="109">C284</f>
        <v>80925.679999999993</v>
      </c>
      <c r="D283" s="63">
        <f t="shared" si="109"/>
        <v>10740.683522463334</v>
      </c>
      <c r="E283" s="63">
        <f t="shared" si="109"/>
        <v>108000</v>
      </c>
      <c r="F283" s="63">
        <f t="shared" si="109"/>
        <v>14334.063308779612</v>
      </c>
      <c r="G283" s="63">
        <f t="shared" si="109"/>
        <v>193000</v>
      </c>
      <c r="H283" s="63">
        <f t="shared" si="109"/>
        <v>25965.360000000001</v>
      </c>
      <c r="I283" s="63">
        <v>7150</v>
      </c>
      <c r="J283" s="64">
        <f>I283/H283*100</f>
        <v>27.536687340364242</v>
      </c>
    </row>
    <row r="284" spans="1:10" x14ac:dyDescent="0.25">
      <c r="A284" s="84">
        <v>3</v>
      </c>
      <c r="B284" s="91" t="s">
        <v>108</v>
      </c>
      <c r="C284" s="67">
        <f t="shared" si="109"/>
        <v>80925.679999999993</v>
      </c>
      <c r="D284" s="67">
        <f t="shared" si="109"/>
        <v>10740.683522463334</v>
      </c>
      <c r="E284" s="67">
        <f t="shared" si="109"/>
        <v>108000</v>
      </c>
      <c r="F284" s="67">
        <f t="shared" si="109"/>
        <v>14334.063308779612</v>
      </c>
      <c r="G284" s="67">
        <f t="shared" si="109"/>
        <v>193000</v>
      </c>
      <c r="H284" s="67">
        <f t="shared" si="109"/>
        <v>25965.360000000001</v>
      </c>
      <c r="I284" s="67">
        <v>0</v>
      </c>
      <c r="J284" s="121">
        <f>I284/H284*100</f>
        <v>0</v>
      </c>
    </row>
    <row r="285" spans="1:10" x14ac:dyDescent="0.25">
      <c r="A285" s="86">
        <v>32</v>
      </c>
      <c r="B285" s="87" t="s">
        <v>65</v>
      </c>
      <c r="C285" s="71">
        <f t="shared" ref="C285:H285" si="110">C286+C289+C293+C297</f>
        <v>80925.679999999993</v>
      </c>
      <c r="D285" s="71">
        <f t="shared" si="110"/>
        <v>10740.683522463334</v>
      </c>
      <c r="E285" s="71">
        <f t="shared" si="110"/>
        <v>108000</v>
      </c>
      <c r="F285" s="71">
        <f t="shared" si="110"/>
        <v>14334.063308779612</v>
      </c>
      <c r="G285" s="71">
        <f t="shared" si="110"/>
        <v>193000</v>
      </c>
      <c r="H285" s="71">
        <f t="shared" si="110"/>
        <v>25965.360000000001</v>
      </c>
      <c r="I285" s="71">
        <v>0</v>
      </c>
      <c r="J285" s="128">
        <f>I285/H285*100</f>
        <v>0</v>
      </c>
    </row>
    <row r="286" spans="1:10" x14ac:dyDescent="0.25">
      <c r="A286" s="88">
        <v>321</v>
      </c>
      <c r="B286" s="89" t="s">
        <v>123</v>
      </c>
      <c r="C286" s="36">
        <f t="shared" ref="C286:I286" si="111">SUM(C287:C288)</f>
        <v>200</v>
      </c>
      <c r="D286" s="36">
        <f t="shared" si="111"/>
        <v>26.54456168292521</v>
      </c>
      <c r="E286" s="36">
        <f t="shared" si="111"/>
        <v>6000</v>
      </c>
      <c r="F286" s="36">
        <f t="shared" si="111"/>
        <v>796.33685048775624</v>
      </c>
      <c r="G286" s="36">
        <f t="shared" si="111"/>
        <v>21000</v>
      </c>
      <c r="H286" s="36">
        <f t="shared" si="111"/>
        <v>0</v>
      </c>
      <c r="I286" s="36">
        <f t="shared" si="111"/>
        <v>0</v>
      </c>
      <c r="J286" s="68">
        <v>0</v>
      </c>
    </row>
    <row r="287" spans="1:10" x14ac:dyDescent="0.25">
      <c r="A287" s="74">
        <v>3211</v>
      </c>
      <c r="B287" s="75" t="s">
        <v>124</v>
      </c>
      <c r="C287" s="38">
        <v>0</v>
      </c>
      <c r="D287" s="38">
        <f>C287/7.5345</f>
        <v>0</v>
      </c>
      <c r="E287" s="42">
        <v>5000</v>
      </c>
      <c r="F287" s="38">
        <f>E287/7.5345</f>
        <v>663.61404207313024</v>
      </c>
      <c r="G287" s="38">
        <v>20000</v>
      </c>
      <c r="H287" s="42">
        <v>0</v>
      </c>
      <c r="I287" s="42">
        <v>0</v>
      </c>
      <c r="J287" s="68">
        <v>0</v>
      </c>
    </row>
    <row r="288" spans="1:10" x14ac:dyDescent="0.25">
      <c r="A288" s="74">
        <v>3213</v>
      </c>
      <c r="B288" s="75" t="s">
        <v>125</v>
      </c>
      <c r="C288" s="38">
        <v>200</v>
      </c>
      <c r="D288" s="38">
        <f>C288/7.5345</f>
        <v>26.54456168292521</v>
      </c>
      <c r="E288" s="42">
        <v>1000</v>
      </c>
      <c r="F288" s="38">
        <f>E288/7.5345</f>
        <v>132.72280841462606</v>
      </c>
      <c r="G288" s="38">
        <v>1000</v>
      </c>
      <c r="H288" s="42">
        <v>0</v>
      </c>
      <c r="I288" s="42">
        <v>0</v>
      </c>
      <c r="J288" s="68">
        <v>0</v>
      </c>
    </row>
    <row r="289" spans="1:10" x14ac:dyDescent="0.25">
      <c r="A289" s="88">
        <v>322</v>
      </c>
      <c r="B289" s="89" t="s">
        <v>109</v>
      </c>
      <c r="C289" s="36">
        <f t="shared" ref="C289:I289" si="112">SUM(C290:C292)</f>
        <v>1216.8800000000001</v>
      </c>
      <c r="D289" s="36">
        <f t="shared" si="112"/>
        <v>161.50773110359015</v>
      </c>
      <c r="E289" s="36">
        <f t="shared" si="112"/>
        <v>8000</v>
      </c>
      <c r="F289" s="36">
        <f t="shared" si="112"/>
        <v>1061.7824673170085</v>
      </c>
      <c r="G289" s="36">
        <f t="shared" si="112"/>
        <v>8000</v>
      </c>
      <c r="H289" s="36">
        <f t="shared" si="112"/>
        <v>1447.74</v>
      </c>
      <c r="I289" s="36">
        <f t="shared" si="112"/>
        <v>0</v>
      </c>
      <c r="J289" s="68">
        <f>I289/H289*100</f>
        <v>0</v>
      </c>
    </row>
    <row r="290" spans="1:10" x14ac:dyDescent="0.25">
      <c r="A290" s="74">
        <v>3221</v>
      </c>
      <c r="B290" s="75" t="s">
        <v>127</v>
      </c>
      <c r="C290" s="38">
        <v>1216.8800000000001</v>
      </c>
      <c r="D290" s="38">
        <f>C290/7.5345</f>
        <v>161.50773110359015</v>
      </c>
      <c r="E290" s="42">
        <v>2000</v>
      </c>
      <c r="F290" s="38">
        <f>E290/7.5345</f>
        <v>265.44561682925212</v>
      </c>
      <c r="G290" s="38">
        <v>2000</v>
      </c>
      <c r="H290" s="42">
        <v>1447.74</v>
      </c>
      <c r="I290" s="42">
        <v>0</v>
      </c>
      <c r="J290" s="68">
        <f>I290/H290*100</f>
        <v>0</v>
      </c>
    </row>
    <row r="291" spans="1:10" ht="26.25" x14ac:dyDescent="0.25">
      <c r="A291" s="74">
        <v>3224</v>
      </c>
      <c r="B291" s="75" t="s">
        <v>150</v>
      </c>
      <c r="C291" s="38">
        <v>0</v>
      </c>
      <c r="D291" s="38">
        <f>C291/7.5345</f>
        <v>0</v>
      </c>
      <c r="E291" s="42">
        <v>1000</v>
      </c>
      <c r="F291" s="38">
        <f>E291/7.5345</f>
        <v>132.72280841462606</v>
      </c>
      <c r="G291" s="38">
        <v>1000</v>
      </c>
      <c r="H291" s="42">
        <v>0</v>
      </c>
      <c r="I291" s="42">
        <v>0</v>
      </c>
      <c r="J291" s="68">
        <v>0</v>
      </c>
    </row>
    <row r="292" spans="1:10" x14ac:dyDescent="0.25">
      <c r="A292" s="74">
        <v>3225</v>
      </c>
      <c r="B292" s="75" t="s">
        <v>129</v>
      </c>
      <c r="C292" s="38">
        <v>0</v>
      </c>
      <c r="D292" s="38">
        <f>C292/7.5345</f>
        <v>0</v>
      </c>
      <c r="E292" s="42">
        <v>5000</v>
      </c>
      <c r="F292" s="38">
        <f>E292/7.5345</f>
        <v>663.61404207313024</v>
      </c>
      <c r="G292" s="38">
        <v>5000</v>
      </c>
      <c r="H292" s="42">
        <v>0</v>
      </c>
      <c r="I292" s="42">
        <v>0</v>
      </c>
      <c r="J292" s="68">
        <v>0</v>
      </c>
    </row>
    <row r="293" spans="1:10" x14ac:dyDescent="0.25">
      <c r="A293" s="88">
        <v>323</v>
      </c>
      <c r="B293" s="89" t="s">
        <v>131</v>
      </c>
      <c r="C293" s="36">
        <f t="shared" ref="C293:I293" si="113">SUM(C294:C296)</f>
        <v>15102.41</v>
      </c>
      <c r="D293" s="36">
        <f t="shared" si="113"/>
        <v>2004.4342690291326</v>
      </c>
      <c r="E293" s="36">
        <f t="shared" si="113"/>
        <v>22000</v>
      </c>
      <c r="F293" s="36">
        <f t="shared" si="113"/>
        <v>2919.9017851217732</v>
      </c>
      <c r="G293" s="36">
        <f t="shared" si="113"/>
        <v>22000</v>
      </c>
      <c r="H293" s="36">
        <f t="shared" si="113"/>
        <v>0</v>
      </c>
      <c r="I293" s="36">
        <f t="shared" si="113"/>
        <v>0</v>
      </c>
      <c r="J293" s="68">
        <v>0</v>
      </c>
    </row>
    <row r="294" spans="1:10" x14ac:dyDescent="0.25">
      <c r="A294" s="74">
        <v>3231</v>
      </c>
      <c r="B294" s="75" t="s">
        <v>132</v>
      </c>
      <c r="C294" s="38">
        <v>7289.91</v>
      </c>
      <c r="D294" s="38">
        <f>C294/7.5345</f>
        <v>967.53732828986654</v>
      </c>
      <c r="E294" s="42">
        <v>8000</v>
      </c>
      <c r="F294" s="38">
        <f>E294/7.5345</f>
        <v>1061.7824673170085</v>
      </c>
      <c r="G294" s="38">
        <v>8000</v>
      </c>
      <c r="H294" s="42">
        <v>0</v>
      </c>
      <c r="I294" s="42">
        <v>0</v>
      </c>
      <c r="J294" s="68">
        <v>0</v>
      </c>
    </row>
    <row r="295" spans="1:10" x14ac:dyDescent="0.25">
      <c r="A295" s="74">
        <v>3232</v>
      </c>
      <c r="B295" s="75" t="s">
        <v>151</v>
      </c>
      <c r="C295" s="38">
        <v>7812.5</v>
      </c>
      <c r="D295" s="38">
        <f>C295/7.5345</f>
        <v>1036.896940739266</v>
      </c>
      <c r="E295" s="42">
        <v>5000</v>
      </c>
      <c r="F295" s="38">
        <f>E295/7.5345</f>
        <v>663.61404207313024</v>
      </c>
      <c r="G295" s="38">
        <v>5000</v>
      </c>
      <c r="H295" s="42">
        <v>0</v>
      </c>
      <c r="I295" s="42">
        <v>0</v>
      </c>
      <c r="J295" s="68">
        <v>0</v>
      </c>
    </row>
    <row r="296" spans="1:10" x14ac:dyDescent="0.25">
      <c r="A296" s="74">
        <v>3239</v>
      </c>
      <c r="B296" s="75" t="s">
        <v>139</v>
      </c>
      <c r="C296" s="38">
        <v>0</v>
      </c>
      <c r="D296" s="38">
        <f>C296/7.5345</f>
        <v>0</v>
      </c>
      <c r="E296" s="42">
        <v>9000</v>
      </c>
      <c r="F296" s="38">
        <f>E296/7.5345</f>
        <v>1194.5052757316344</v>
      </c>
      <c r="G296" s="38">
        <v>9000</v>
      </c>
      <c r="H296" s="42">
        <v>0</v>
      </c>
      <c r="I296" s="42">
        <v>0</v>
      </c>
      <c r="J296" s="68">
        <v>0</v>
      </c>
    </row>
    <row r="297" spans="1:10" ht="26.25" x14ac:dyDescent="0.25">
      <c r="A297" s="88">
        <v>329</v>
      </c>
      <c r="B297" s="89" t="s">
        <v>140</v>
      </c>
      <c r="C297" s="36">
        <f t="shared" ref="C297:H297" si="114">SUM(C298:C299)</f>
        <v>64406.39</v>
      </c>
      <c r="D297" s="36">
        <f t="shared" si="114"/>
        <v>8548.1969606476869</v>
      </c>
      <c r="E297" s="36">
        <f t="shared" si="114"/>
        <v>72000</v>
      </c>
      <c r="F297" s="36">
        <f t="shared" si="114"/>
        <v>9556.0422058530748</v>
      </c>
      <c r="G297" s="36">
        <f t="shared" si="114"/>
        <v>142000</v>
      </c>
      <c r="H297" s="36">
        <f t="shared" si="114"/>
        <v>24517.62</v>
      </c>
      <c r="I297" s="36">
        <v>0</v>
      </c>
      <c r="J297" s="68">
        <f>I297/H297*100</f>
        <v>0</v>
      </c>
    </row>
    <row r="298" spans="1:10" x14ac:dyDescent="0.25">
      <c r="A298" s="104">
        <v>3292</v>
      </c>
      <c r="B298" s="75" t="s">
        <v>141</v>
      </c>
      <c r="C298" s="38">
        <v>15240</v>
      </c>
      <c r="D298" s="38">
        <f>C298/7.5345</f>
        <v>2022.6956002389009</v>
      </c>
      <c r="E298" s="42">
        <v>12000</v>
      </c>
      <c r="F298" s="38">
        <f>E298/7.5345</f>
        <v>1592.6737009755125</v>
      </c>
      <c r="G298" s="38">
        <v>12000</v>
      </c>
      <c r="H298" s="42">
        <v>1990.84</v>
      </c>
      <c r="I298" s="42">
        <v>0</v>
      </c>
      <c r="J298" s="68">
        <f>I298/H298*100</f>
        <v>0</v>
      </c>
    </row>
    <row r="299" spans="1:10" ht="26.25" x14ac:dyDescent="0.25">
      <c r="A299" s="74">
        <v>3299</v>
      </c>
      <c r="B299" s="75" t="s">
        <v>140</v>
      </c>
      <c r="C299" s="38">
        <v>49166.39</v>
      </c>
      <c r="D299" s="38">
        <f>C299/7.5345</f>
        <v>6525.5013604087862</v>
      </c>
      <c r="E299" s="42">
        <v>60000</v>
      </c>
      <c r="F299" s="38">
        <f>E299/7.5345</f>
        <v>7963.3685048775624</v>
      </c>
      <c r="G299" s="38">
        <v>130000</v>
      </c>
      <c r="H299" s="42">
        <v>22526.78</v>
      </c>
      <c r="I299" s="42">
        <v>7150</v>
      </c>
      <c r="J299" s="68">
        <f>I299/H299*100</f>
        <v>31.740000124296508</v>
      </c>
    </row>
    <row r="300" spans="1:10" x14ac:dyDescent="0.25">
      <c r="A300" s="102" t="s">
        <v>38</v>
      </c>
      <c r="B300" s="103" t="s">
        <v>39</v>
      </c>
      <c r="C300" s="63">
        <f t="shared" ref="C300:G300" si="115">C301</f>
        <v>213490.98</v>
      </c>
      <c r="D300" s="63">
        <f t="shared" si="115"/>
        <v>28335.12243679076</v>
      </c>
      <c r="E300" s="63">
        <f t="shared" si="115"/>
        <v>91500</v>
      </c>
      <c r="F300" s="63">
        <f t="shared" si="115"/>
        <v>12144.136969938285</v>
      </c>
      <c r="G300" s="63">
        <f t="shared" si="115"/>
        <v>91500</v>
      </c>
      <c r="H300" s="63">
        <v>55411.78</v>
      </c>
      <c r="I300" s="63">
        <v>59051.54</v>
      </c>
      <c r="J300" s="64">
        <f>I300/H300*100</f>
        <v>106.56856718914283</v>
      </c>
    </row>
    <row r="301" spans="1:10" x14ac:dyDescent="0.25">
      <c r="A301" s="84">
        <v>3</v>
      </c>
      <c r="B301" s="91" t="s">
        <v>108</v>
      </c>
      <c r="C301" s="67">
        <f t="shared" ref="C301:G301" si="116">C310</f>
        <v>213490.98</v>
      </c>
      <c r="D301" s="67">
        <f t="shared" si="116"/>
        <v>28335.12243679076</v>
      </c>
      <c r="E301" s="67">
        <f t="shared" si="116"/>
        <v>91500</v>
      </c>
      <c r="F301" s="67">
        <f t="shared" si="116"/>
        <v>12144.136969938285</v>
      </c>
      <c r="G301" s="67">
        <f t="shared" si="116"/>
        <v>91500</v>
      </c>
      <c r="H301" s="67">
        <v>0</v>
      </c>
      <c r="I301" s="67">
        <v>0</v>
      </c>
      <c r="J301" s="121" t="e">
        <f>I301/H301*100</f>
        <v>#DIV/0!</v>
      </c>
    </row>
    <row r="302" spans="1:10" x14ac:dyDescent="0.25">
      <c r="A302" s="145">
        <v>31</v>
      </c>
      <c r="B302" s="91" t="s">
        <v>64</v>
      </c>
      <c r="C302" s="67"/>
      <c r="D302" s="67"/>
      <c r="E302" s="67"/>
      <c r="F302" s="67"/>
      <c r="G302" s="67"/>
      <c r="H302" s="147">
        <v>0</v>
      </c>
      <c r="I302" s="67">
        <v>0</v>
      </c>
      <c r="J302" s="121">
        <v>0</v>
      </c>
    </row>
    <row r="303" spans="1:10" x14ac:dyDescent="0.25">
      <c r="A303" s="137">
        <v>311</v>
      </c>
      <c r="B303" s="134" t="s">
        <v>163</v>
      </c>
      <c r="C303" s="67"/>
      <c r="D303" s="67"/>
      <c r="E303" s="67"/>
      <c r="F303" s="67"/>
      <c r="G303" s="67"/>
      <c r="H303" s="146">
        <v>0</v>
      </c>
      <c r="I303" s="135">
        <v>0</v>
      </c>
      <c r="J303" s="136">
        <v>0</v>
      </c>
    </row>
    <row r="304" spans="1:10" x14ac:dyDescent="0.25">
      <c r="A304" s="137">
        <v>3111</v>
      </c>
      <c r="B304" s="138" t="s">
        <v>164</v>
      </c>
      <c r="C304" s="67"/>
      <c r="D304" s="67"/>
      <c r="E304" s="67"/>
      <c r="F304" s="67"/>
      <c r="G304" s="67"/>
      <c r="H304" s="146">
        <v>0</v>
      </c>
      <c r="I304" s="135">
        <v>0</v>
      </c>
      <c r="J304" s="136">
        <v>0</v>
      </c>
    </row>
    <row r="305" spans="1:10" x14ac:dyDescent="0.25">
      <c r="A305" s="133">
        <v>32</v>
      </c>
      <c r="B305" s="134" t="s">
        <v>65</v>
      </c>
      <c r="C305" s="67"/>
      <c r="D305" s="67"/>
      <c r="E305" s="67"/>
      <c r="F305" s="67"/>
      <c r="G305" s="67"/>
      <c r="H305" s="146">
        <v>0</v>
      </c>
      <c r="I305" s="135">
        <v>0</v>
      </c>
      <c r="J305" s="136">
        <v>0</v>
      </c>
    </row>
    <row r="306" spans="1:10" x14ac:dyDescent="0.25">
      <c r="A306" s="137">
        <v>321</v>
      </c>
      <c r="B306" s="138" t="s">
        <v>237</v>
      </c>
      <c r="C306" s="67"/>
      <c r="D306" s="67"/>
      <c r="E306" s="67"/>
      <c r="F306" s="67"/>
      <c r="G306" s="67"/>
      <c r="H306" s="146">
        <v>0</v>
      </c>
      <c r="I306" s="135">
        <v>0</v>
      </c>
      <c r="J306" s="136">
        <v>0</v>
      </c>
    </row>
    <row r="307" spans="1:10" x14ac:dyDescent="0.25">
      <c r="A307" s="137">
        <v>3211</v>
      </c>
      <c r="B307" s="138" t="s">
        <v>124</v>
      </c>
      <c r="C307" s="67"/>
      <c r="D307" s="67"/>
      <c r="E307" s="67"/>
      <c r="F307" s="67"/>
      <c r="G307" s="67"/>
      <c r="H307" s="146">
        <v>0</v>
      </c>
      <c r="I307" s="135">
        <v>0</v>
      </c>
      <c r="J307" s="136">
        <v>0</v>
      </c>
    </row>
    <row r="308" spans="1:10" x14ac:dyDescent="0.25">
      <c r="A308" s="137">
        <v>3213</v>
      </c>
      <c r="B308" s="138" t="s">
        <v>227</v>
      </c>
      <c r="C308" s="67"/>
      <c r="D308" s="67"/>
      <c r="E308" s="67"/>
      <c r="F308" s="67"/>
      <c r="G308" s="67"/>
      <c r="H308" s="146">
        <v>0</v>
      </c>
      <c r="I308" s="135">
        <v>0</v>
      </c>
      <c r="J308" s="136">
        <v>0</v>
      </c>
    </row>
    <row r="309" spans="1:10" x14ac:dyDescent="0.25">
      <c r="A309" s="137">
        <v>3214</v>
      </c>
      <c r="B309" s="138" t="s">
        <v>126</v>
      </c>
      <c r="C309" s="67"/>
      <c r="D309" s="67"/>
      <c r="E309" s="67"/>
      <c r="F309" s="67"/>
      <c r="G309" s="67"/>
      <c r="H309" s="146">
        <v>0</v>
      </c>
      <c r="I309" s="135">
        <v>0</v>
      </c>
      <c r="J309" s="136">
        <v>0</v>
      </c>
    </row>
    <row r="310" spans="1:10" x14ac:dyDescent="0.25">
      <c r="A310" s="86">
        <v>32</v>
      </c>
      <c r="B310" s="87" t="s">
        <v>65</v>
      </c>
      <c r="C310" s="71">
        <f>C314+C317+C322</f>
        <v>213490.98</v>
      </c>
      <c r="D310" s="71">
        <f>D314+D317+D322</f>
        <v>28335.12243679076</v>
      </c>
      <c r="E310" s="71">
        <f>E314+E317+E322</f>
        <v>91500</v>
      </c>
      <c r="F310" s="71">
        <f>F314+F317+F322</f>
        <v>12144.136969938285</v>
      </c>
      <c r="G310" s="71">
        <f>G314+G317+G322</f>
        <v>91500</v>
      </c>
      <c r="H310" s="71">
        <v>55146.33</v>
      </c>
      <c r="I310" s="71">
        <v>59051.54</v>
      </c>
      <c r="J310" s="128">
        <f>I310/H310*100</f>
        <v>107.08154105631327</v>
      </c>
    </row>
    <row r="311" spans="1:10" x14ac:dyDescent="0.25">
      <c r="A311" s="88">
        <v>321</v>
      </c>
      <c r="B311" s="89" t="s">
        <v>123</v>
      </c>
      <c r="C311" s="105"/>
      <c r="D311" s="105"/>
      <c r="E311" s="105"/>
      <c r="F311" s="105"/>
      <c r="G311" s="105"/>
      <c r="H311" s="106">
        <v>265.45</v>
      </c>
      <c r="I311" s="105">
        <v>0</v>
      </c>
      <c r="J311" s="68">
        <v>0</v>
      </c>
    </row>
    <row r="312" spans="1:10" x14ac:dyDescent="0.25">
      <c r="A312" s="74">
        <v>3211</v>
      </c>
      <c r="B312" s="75" t="s">
        <v>124</v>
      </c>
      <c r="C312" s="105"/>
      <c r="D312" s="105"/>
      <c r="E312" s="105"/>
      <c r="F312" s="105"/>
      <c r="G312" s="105"/>
      <c r="H312" s="106">
        <v>265.45</v>
      </c>
      <c r="I312" s="105">
        <v>0</v>
      </c>
      <c r="J312" s="68">
        <v>0</v>
      </c>
    </row>
    <row r="313" spans="1:10" x14ac:dyDescent="0.25">
      <c r="A313" s="74">
        <v>3213</v>
      </c>
      <c r="B313" s="75" t="s">
        <v>125</v>
      </c>
      <c r="C313" s="105"/>
      <c r="D313" s="105"/>
      <c r="E313" s="105"/>
      <c r="F313" s="105"/>
      <c r="G313" s="105"/>
      <c r="H313" s="106">
        <v>0</v>
      </c>
      <c r="I313" s="106">
        <v>0</v>
      </c>
      <c r="J313" s="107">
        <v>0</v>
      </c>
    </row>
    <row r="314" spans="1:10" x14ac:dyDescent="0.25">
      <c r="A314" s="88">
        <v>322</v>
      </c>
      <c r="B314" s="89" t="s">
        <v>109</v>
      </c>
      <c r="C314" s="36">
        <f t="shared" ref="C314:G314" si="117">SUM(C315:C316)</f>
        <v>516.20000000000005</v>
      </c>
      <c r="D314" s="36">
        <f t="shared" si="117"/>
        <v>68.511513703629973</v>
      </c>
      <c r="E314" s="36">
        <f t="shared" si="117"/>
        <v>7000</v>
      </c>
      <c r="F314" s="36">
        <f t="shared" si="117"/>
        <v>929.05965890238235</v>
      </c>
      <c r="G314" s="36">
        <f t="shared" si="117"/>
        <v>7000</v>
      </c>
      <c r="H314" s="36">
        <v>2720.82</v>
      </c>
      <c r="I314" s="36">
        <v>0</v>
      </c>
      <c r="J314" s="68">
        <f>I314/H314*100</f>
        <v>0</v>
      </c>
    </row>
    <row r="315" spans="1:10" x14ac:dyDescent="0.25">
      <c r="A315" s="74">
        <v>3221</v>
      </c>
      <c r="B315" s="75" t="s">
        <v>127</v>
      </c>
      <c r="C315" s="38">
        <v>516.20000000000005</v>
      </c>
      <c r="D315" s="38">
        <f>C315/7.5345</f>
        <v>68.511513703629973</v>
      </c>
      <c r="E315" s="42">
        <v>2000</v>
      </c>
      <c r="F315" s="38">
        <f>E315/7.5345</f>
        <v>265.44561682925212</v>
      </c>
      <c r="G315" s="38">
        <v>2000</v>
      </c>
      <c r="H315" s="42">
        <v>1327.23</v>
      </c>
      <c r="I315" s="42">
        <v>0</v>
      </c>
      <c r="J315" s="68">
        <f>I315/H315*100</f>
        <v>0</v>
      </c>
    </row>
    <row r="316" spans="1:10" x14ac:dyDescent="0.25">
      <c r="A316" s="74">
        <v>3225</v>
      </c>
      <c r="B316" s="75" t="s">
        <v>129</v>
      </c>
      <c r="C316" s="38">
        <v>0</v>
      </c>
      <c r="D316" s="38">
        <f>C316/7.5345</f>
        <v>0</v>
      </c>
      <c r="E316" s="42">
        <v>5000</v>
      </c>
      <c r="F316" s="38">
        <f>E316/7.5345</f>
        <v>663.61404207313024</v>
      </c>
      <c r="G316" s="38">
        <v>5000</v>
      </c>
      <c r="H316" s="42">
        <v>1393.59</v>
      </c>
      <c r="I316" s="42">
        <v>0</v>
      </c>
      <c r="J316" s="68">
        <f>I316/H316*100</f>
        <v>0</v>
      </c>
    </row>
    <row r="317" spans="1:10" x14ac:dyDescent="0.25">
      <c r="A317" s="88">
        <v>323</v>
      </c>
      <c r="B317" s="89" t="s">
        <v>131</v>
      </c>
      <c r="C317" s="36">
        <f t="shared" ref="C317:G317" si="118">SUM(C318:C321)</f>
        <v>11390</v>
      </c>
      <c r="D317" s="36">
        <f t="shared" si="118"/>
        <v>1511.7127878425906</v>
      </c>
      <c r="E317" s="36">
        <f t="shared" si="118"/>
        <v>14500</v>
      </c>
      <c r="F317" s="36">
        <f t="shared" si="118"/>
        <v>1924.4807220120776</v>
      </c>
      <c r="G317" s="36">
        <f t="shared" si="118"/>
        <v>14500</v>
      </c>
      <c r="H317" s="36">
        <v>4910.74</v>
      </c>
      <c r="I317" s="36">
        <v>0</v>
      </c>
      <c r="J317" s="68">
        <f>I317/H317*100</f>
        <v>0</v>
      </c>
    </row>
    <row r="318" spans="1:10" x14ac:dyDescent="0.25">
      <c r="A318" s="74">
        <v>3231</v>
      </c>
      <c r="B318" s="75" t="s">
        <v>132</v>
      </c>
      <c r="C318" s="38">
        <v>0</v>
      </c>
      <c r="D318" s="38">
        <f>C318/7.5345</f>
        <v>0</v>
      </c>
      <c r="E318" s="42">
        <v>500</v>
      </c>
      <c r="F318" s="38">
        <f>E318/7.5345</f>
        <v>66.361404207313029</v>
      </c>
      <c r="G318" s="38">
        <v>500</v>
      </c>
      <c r="H318" s="42">
        <v>0</v>
      </c>
      <c r="I318" s="42">
        <v>0</v>
      </c>
      <c r="J318" s="68">
        <v>0</v>
      </c>
    </row>
    <row r="319" spans="1:10" x14ac:dyDescent="0.25">
      <c r="A319" s="74">
        <v>3232</v>
      </c>
      <c r="B319" s="75" t="s">
        <v>151</v>
      </c>
      <c r="C319" s="38">
        <v>0</v>
      </c>
      <c r="D319" s="38">
        <f>C319/7.5345</f>
        <v>0</v>
      </c>
      <c r="E319" s="42">
        <v>5000</v>
      </c>
      <c r="F319" s="38">
        <f>E319/7.5345</f>
        <v>663.61404207313024</v>
      </c>
      <c r="G319" s="38">
        <v>5000</v>
      </c>
      <c r="H319" s="42">
        <v>4910.74</v>
      </c>
      <c r="I319" s="42">
        <v>0</v>
      </c>
      <c r="J319" s="68">
        <f>I319/H319*100</f>
        <v>0</v>
      </c>
    </row>
    <row r="320" spans="1:10" x14ac:dyDescent="0.25">
      <c r="A320" s="74">
        <v>3236</v>
      </c>
      <c r="B320" s="75" t="s">
        <v>136</v>
      </c>
      <c r="C320" s="38">
        <v>11390</v>
      </c>
      <c r="D320" s="38">
        <f>C320/7.5345</f>
        <v>1511.7127878425906</v>
      </c>
      <c r="E320" s="42">
        <v>0</v>
      </c>
      <c r="F320" s="38">
        <f>E320/7.5345</f>
        <v>0</v>
      </c>
      <c r="G320" s="38">
        <v>0</v>
      </c>
      <c r="H320" s="42">
        <f>G320/7.5345</f>
        <v>0</v>
      </c>
      <c r="I320" s="42">
        <v>0</v>
      </c>
      <c r="J320" s="68">
        <v>0</v>
      </c>
    </row>
    <row r="321" spans="1:10" x14ac:dyDescent="0.25">
      <c r="A321" s="74">
        <v>3239</v>
      </c>
      <c r="B321" s="75" t="s">
        <v>139</v>
      </c>
      <c r="C321" s="38">
        <v>0</v>
      </c>
      <c r="D321" s="38">
        <f>C321/7.5345</f>
        <v>0</v>
      </c>
      <c r="E321" s="42">
        <v>9000</v>
      </c>
      <c r="F321" s="38">
        <f>E321/7.5345</f>
        <v>1194.5052757316344</v>
      </c>
      <c r="G321" s="38">
        <v>9000</v>
      </c>
      <c r="H321" s="42">
        <v>0</v>
      </c>
      <c r="I321" s="42">
        <v>0</v>
      </c>
      <c r="J321" s="68">
        <v>0</v>
      </c>
    </row>
    <row r="322" spans="1:10" ht="26.25" x14ac:dyDescent="0.25">
      <c r="A322" s="88">
        <v>329</v>
      </c>
      <c r="B322" s="89" t="s">
        <v>140</v>
      </c>
      <c r="C322" s="36">
        <f>C331</f>
        <v>201584.78</v>
      </c>
      <c r="D322" s="36">
        <f>D331</f>
        <v>26754.898135244541</v>
      </c>
      <c r="E322" s="36">
        <f>E331</f>
        <v>70000</v>
      </c>
      <c r="F322" s="36">
        <f>F331</f>
        <v>9290.596589023824</v>
      </c>
      <c r="G322" s="36">
        <f>G331</f>
        <v>70000</v>
      </c>
      <c r="H322" s="36">
        <v>47514.77</v>
      </c>
      <c r="I322" s="36">
        <v>0</v>
      </c>
      <c r="J322" s="68">
        <f>I322/H322*100</f>
        <v>0</v>
      </c>
    </row>
    <row r="323" spans="1:10" ht="26.25" x14ac:dyDescent="0.25">
      <c r="A323" s="74">
        <v>3299</v>
      </c>
      <c r="B323" s="75" t="s">
        <v>140</v>
      </c>
      <c r="C323" s="36"/>
      <c r="D323" s="36"/>
      <c r="E323" s="36"/>
      <c r="F323" s="36"/>
      <c r="G323" s="36"/>
      <c r="H323" s="38">
        <v>11679.61</v>
      </c>
      <c r="I323" s="38">
        <v>17005.22</v>
      </c>
      <c r="J323" s="68">
        <v>0</v>
      </c>
    </row>
    <row r="324" spans="1:10" ht="26.25" x14ac:dyDescent="0.25">
      <c r="A324" s="74">
        <v>3299</v>
      </c>
      <c r="B324" s="75" t="s">
        <v>140</v>
      </c>
      <c r="C324" s="36"/>
      <c r="D324" s="36"/>
      <c r="E324" s="36"/>
      <c r="F324" s="36"/>
      <c r="G324" s="36"/>
      <c r="H324" s="38">
        <v>35835.160000000003</v>
      </c>
      <c r="I324" s="38">
        <v>42046.32</v>
      </c>
      <c r="J324" s="68">
        <v>0</v>
      </c>
    </row>
    <row r="325" spans="1:10" ht="39" x14ac:dyDescent="0.25">
      <c r="A325" s="88">
        <v>37</v>
      </c>
      <c r="B325" s="89" t="s">
        <v>69</v>
      </c>
      <c r="C325" s="36"/>
      <c r="D325" s="36"/>
      <c r="E325" s="36"/>
      <c r="F325" s="36"/>
      <c r="G325" s="36"/>
      <c r="H325" s="36">
        <v>0</v>
      </c>
      <c r="I325" s="36">
        <v>0</v>
      </c>
      <c r="J325" s="68">
        <v>0</v>
      </c>
    </row>
    <row r="326" spans="1:10" ht="26.25" x14ac:dyDescent="0.25">
      <c r="A326" s="74">
        <v>372</v>
      </c>
      <c r="B326" s="75" t="s">
        <v>242</v>
      </c>
      <c r="C326" s="36"/>
      <c r="D326" s="36"/>
      <c r="E326" s="36"/>
      <c r="F326" s="36"/>
      <c r="G326" s="36"/>
      <c r="H326" s="38">
        <v>0</v>
      </c>
      <c r="I326" s="38">
        <v>0</v>
      </c>
      <c r="J326" s="68">
        <v>0</v>
      </c>
    </row>
    <row r="327" spans="1:10" ht="39" x14ac:dyDescent="0.25">
      <c r="A327" s="74">
        <v>3722</v>
      </c>
      <c r="B327" s="75" t="s">
        <v>69</v>
      </c>
      <c r="C327" s="36"/>
      <c r="D327" s="36"/>
      <c r="E327" s="36"/>
      <c r="F327" s="36"/>
      <c r="G327" s="36"/>
      <c r="H327" s="38">
        <v>0</v>
      </c>
      <c r="I327" s="36">
        <v>0</v>
      </c>
      <c r="J327" s="68">
        <v>0</v>
      </c>
    </row>
    <row r="328" spans="1:10" ht="26.25" x14ac:dyDescent="0.25">
      <c r="A328" s="88">
        <v>4</v>
      </c>
      <c r="B328" s="89" t="s">
        <v>71</v>
      </c>
      <c r="C328" s="36"/>
      <c r="D328" s="36"/>
      <c r="E328" s="36"/>
      <c r="F328" s="36"/>
      <c r="G328" s="36"/>
      <c r="H328" s="36">
        <v>0</v>
      </c>
      <c r="I328" s="36">
        <v>0</v>
      </c>
      <c r="J328" s="68">
        <v>0</v>
      </c>
    </row>
    <row r="329" spans="1:10" ht="26.25" x14ac:dyDescent="0.25">
      <c r="A329" s="74">
        <v>42</v>
      </c>
      <c r="B329" s="75" t="s">
        <v>179</v>
      </c>
      <c r="C329" s="36"/>
      <c r="D329" s="36"/>
      <c r="E329" s="36"/>
      <c r="F329" s="36"/>
      <c r="G329" s="36"/>
      <c r="H329" s="38">
        <v>0</v>
      </c>
      <c r="I329" s="36">
        <v>0</v>
      </c>
      <c r="J329" s="68">
        <v>0</v>
      </c>
    </row>
    <row r="330" spans="1:10" ht="26.25" x14ac:dyDescent="0.25">
      <c r="A330" s="88">
        <v>424</v>
      </c>
      <c r="B330" s="89" t="s">
        <v>213</v>
      </c>
      <c r="C330" s="36"/>
      <c r="D330" s="36"/>
      <c r="E330" s="36"/>
      <c r="F330" s="36"/>
      <c r="G330" s="36"/>
      <c r="H330" s="36">
        <v>0</v>
      </c>
      <c r="I330" s="36">
        <v>0</v>
      </c>
      <c r="J330" s="68">
        <v>0</v>
      </c>
    </row>
    <row r="331" spans="1:10" ht="26.25" x14ac:dyDescent="0.25">
      <c r="A331" s="74">
        <v>4241</v>
      </c>
      <c r="B331" s="75" t="s">
        <v>213</v>
      </c>
      <c r="C331" s="38">
        <v>201584.78</v>
      </c>
      <c r="D331" s="38">
        <f>C331/7.5345</f>
        <v>26754.898135244541</v>
      </c>
      <c r="E331" s="42">
        <v>70000</v>
      </c>
      <c r="F331" s="38">
        <f>E331/7.5345</f>
        <v>9290.596589023824</v>
      </c>
      <c r="G331" s="38">
        <v>70000</v>
      </c>
      <c r="H331" s="42">
        <v>0</v>
      </c>
      <c r="I331" s="42">
        <v>0</v>
      </c>
      <c r="J331" s="68" t="e">
        <f>I331/H331*100</f>
        <v>#DIV/0!</v>
      </c>
    </row>
    <row r="332" spans="1:10" x14ac:dyDescent="0.25">
      <c r="A332" s="102" t="s">
        <v>40</v>
      </c>
      <c r="B332" s="103" t="s">
        <v>41</v>
      </c>
      <c r="C332" s="63">
        <f t="shared" ref="C332:I334" si="119">C333</f>
        <v>0</v>
      </c>
      <c r="D332" s="63">
        <f t="shared" si="119"/>
        <v>0</v>
      </c>
      <c r="E332" s="63">
        <f t="shared" si="119"/>
        <v>0</v>
      </c>
      <c r="F332" s="63">
        <f t="shared" si="119"/>
        <v>0</v>
      </c>
      <c r="G332" s="63">
        <f t="shared" si="119"/>
        <v>0</v>
      </c>
      <c r="H332" s="63">
        <v>2452.98</v>
      </c>
      <c r="I332" s="63">
        <f t="shared" si="119"/>
        <v>0</v>
      </c>
      <c r="J332" s="64">
        <v>0</v>
      </c>
    </row>
    <row r="333" spans="1:10" x14ac:dyDescent="0.25">
      <c r="A333" s="84">
        <v>3</v>
      </c>
      <c r="B333" s="91" t="s">
        <v>108</v>
      </c>
      <c r="C333" s="67">
        <f t="shared" si="119"/>
        <v>0</v>
      </c>
      <c r="D333" s="67">
        <f t="shared" si="119"/>
        <v>0</v>
      </c>
      <c r="E333" s="67">
        <f t="shared" si="119"/>
        <v>0</v>
      </c>
      <c r="F333" s="67">
        <f t="shared" si="119"/>
        <v>0</v>
      </c>
      <c r="G333" s="67">
        <f t="shared" si="119"/>
        <v>0</v>
      </c>
      <c r="H333" s="67">
        <v>2452.98</v>
      </c>
      <c r="I333" s="67">
        <f t="shared" si="119"/>
        <v>0</v>
      </c>
      <c r="J333" s="121">
        <v>0</v>
      </c>
    </row>
    <row r="334" spans="1:10" x14ac:dyDescent="0.25">
      <c r="A334" s="86">
        <v>32</v>
      </c>
      <c r="B334" s="87" t="s">
        <v>65</v>
      </c>
      <c r="C334" s="71">
        <f t="shared" si="119"/>
        <v>0</v>
      </c>
      <c r="D334" s="71">
        <f t="shared" si="119"/>
        <v>0</v>
      </c>
      <c r="E334" s="71">
        <f t="shared" si="119"/>
        <v>0</v>
      </c>
      <c r="F334" s="71">
        <f t="shared" si="119"/>
        <v>0</v>
      </c>
      <c r="G334" s="71">
        <f t="shared" si="119"/>
        <v>0</v>
      </c>
      <c r="H334" s="71">
        <v>2452.98</v>
      </c>
      <c r="I334" s="71">
        <f t="shared" si="119"/>
        <v>0</v>
      </c>
      <c r="J334" s="128">
        <v>0</v>
      </c>
    </row>
    <row r="335" spans="1:10" ht="26.25" x14ac:dyDescent="0.25">
      <c r="A335" s="88">
        <v>329</v>
      </c>
      <c r="B335" s="89" t="s">
        <v>140</v>
      </c>
      <c r="C335" s="36">
        <f t="shared" ref="C335:I335" si="120">C337</f>
        <v>0</v>
      </c>
      <c r="D335" s="36">
        <f t="shared" si="120"/>
        <v>0</v>
      </c>
      <c r="E335" s="36">
        <f t="shared" si="120"/>
        <v>0</v>
      </c>
      <c r="F335" s="36">
        <f t="shared" si="120"/>
        <v>0</v>
      </c>
      <c r="G335" s="36">
        <f t="shared" si="120"/>
        <v>0</v>
      </c>
      <c r="H335" s="36">
        <f t="shared" si="120"/>
        <v>2030.66</v>
      </c>
      <c r="I335" s="36">
        <f t="shared" si="120"/>
        <v>0</v>
      </c>
      <c r="J335" s="68">
        <v>0</v>
      </c>
    </row>
    <row r="336" spans="1:10" x14ac:dyDescent="0.25">
      <c r="A336" s="88">
        <v>3225</v>
      </c>
      <c r="B336" s="75" t="s">
        <v>238</v>
      </c>
      <c r="C336" s="36"/>
      <c r="D336" s="36"/>
      <c r="E336" s="36"/>
      <c r="F336" s="36"/>
      <c r="G336" s="36"/>
      <c r="H336" s="38">
        <v>422.32</v>
      </c>
      <c r="I336" s="36">
        <v>0</v>
      </c>
      <c r="J336" s="68">
        <v>0</v>
      </c>
    </row>
    <row r="337" spans="1:10" ht="26.25" x14ac:dyDescent="0.25">
      <c r="A337" s="74">
        <v>3299</v>
      </c>
      <c r="B337" s="75" t="s">
        <v>140</v>
      </c>
      <c r="C337" s="38">
        <v>0</v>
      </c>
      <c r="D337" s="38">
        <f>C337/7.5345</f>
        <v>0</v>
      </c>
      <c r="E337" s="42">
        <v>0</v>
      </c>
      <c r="F337" s="38">
        <f>E337/7.5345</f>
        <v>0</v>
      </c>
      <c r="G337" s="38">
        <v>0</v>
      </c>
      <c r="H337" s="42">
        <v>2030.66</v>
      </c>
      <c r="I337" s="42">
        <v>0</v>
      </c>
      <c r="J337" s="68">
        <v>0</v>
      </c>
    </row>
    <row r="338" spans="1:10" ht="26.25" x14ac:dyDescent="0.25">
      <c r="A338" s="186" t="s">
        <v>191</v>
      </c>
      <c r="B338" s="161" t="s">
        <v>192</v>
      </c>
      <c r="C338" s="59">
        <f t="shared" ref="C338:G339" si="121">C339</f>
        <v>12625320.1</v>
      </c>
      <c r="D338" s="59">
        <f t="shared" si="121"/>
        <v>1675667.9408056275</v>
      </c>
      <c r="E338" s="59">
        <f t="shared" si="121"/>
        <v>14579500</v>
      </c>
      <c r="F338" s="59">
        <f t="shared" si="121"/>
        <v>1935032.1852810404</v>
      </c>
      <c r="G338" s="59">
        <f t="shared" si="121"/>
        <v>15229750</v>
      </c>
      <c r="H338" s="159">
        <v>1781287.32</v>
      </c>
      <c r="I338" s="159">
        <v>1308849.32</v>
      </c>
      <c r="J338" s="160">
        <f t="shared" ref="J338:J349" si="122">I338/H338*100</f>
        <v>73.477720595911507</v>
      </c>
    </row>
    <row r="339" spans="1:10" x14ac:dyDescent="0.25">
      <c r="A339" s="102" t="s">
        <v>38</v>
      </c>
      <c r="B339" s="103" t="s">
        <v>39</v>
      </c>
      <c r="C339" s="63">
        <f t="shared" si="121"/>
        <v>12625320.1</v>
      </c>
      <c r="D339" s="63">
        <f t="shared" si="121"/>
        <v>1675667.9408056275</v>
      </c>
      <c r="E339" s="63">
        <f t="shared" si="121"/>
        <v>14579500</v>
      </c>
      <c r="F339" s="63">
        <f t="shared" si="121"/>
        <v>1935032.1852810404</v>
      </c>
      <c r="G339" s="63">
        <f t="shared" si="121"/>
        <v>15229750</v>
      </c>
      <c r="H339" s="63">
        <f>H340</f>
        <v>1276160.3899999999</v>
      </c>
      <c r="I339" s="63">
        <v>1307961.32</v>
      </c>
      <c r="J339" s="64">
        <f t="shared" si="122"/>
        <v>102.49192266498727</v>
      </c>
    </row>
    <row r="340" spans="1:10" x14ac:dyDescent="0.25">
      <c r="A340" s="84">
        <v>3</v>
      </c>
      <c r="B340" s="85" t="s">
        <v>108</v>
      </c>
      <c r="C340" s="67">
        <f>C341+C351</f>
        <v>12625320.1</v>
      </c>
      <c r="D340" s="67">
        <f>D341+D351</f>
        <v>1675667.9408056275</v>
      </c>
      <c r="E340" s="67">
        <f>E341+E351</f>
        <v>14579500</v>
      </c>
      <c r="F340" s="67">
        <f>F341+F351</f>
        <v>1935032.1852810404</v>
      </c>
      <c r="G340" s="67">
        <f>G341+G351</f>
        <v>15229750</v>
      </c>
      <c r="H340" s="67">
        <v>1276160.3899999999</v>
      </c>
      <c r="I340" s="67">
        <v>1307961.32</v>
      </c>
      <c r="J340" s="121">
        <f t="shared" si="122"/>
        <v>102.49192266498727</v>
      </c>
    </row>
    <row r="341" spans="1:10" x14ac:dyDescent="0.25">
      <c r="A341" s="86">
        <v>31</v>
      </c>
      <c r="B341" s="87" t="s">
        <v>64</v>
      </c>
      <c r="C341" s="71">
        <f t="shared" ref="C341:H341" si="123">C342+C346+C348</f>
        <v>12269567.91</v>
      </c>
      <c r="D341" s="71">
        <f t="shared" si="123"/>
        <v>1628451.5110491738</v>
      </c>
      <c r="E341" s="71">
        <f t="shared" si="123"/>
        <v>14145000</v>
      </c>
      <c r="F341" s="71">
        <f t="shared" si="123"/>
        <v>1877364.1250248854</v>
      </c>
      <c r="G341" s="71">
        <f t="shared" si="123"/>
        <v>14792250</v>
      </c>
      <c r="H341" s="71">
        <f t="shared" si="123"/>
        <v>1692862.83</v>
      </c>
      <c r="I341" s="71">
        <v>1056287.56</v>
      </c>
      <c r="J341" s="128">
        <f t="shared" si="122"/>
        <v>62.396523881382635</v>
      </c>
    </row>
    <row r="342" spans="1:10" x14ac:dyDescent="0.25">
      <c r="A342" s="88">
        <v>311</v>
      </c>
      <c r="B342" s="89" t="s">
        <v>163</v>
      </c>
      <c r="C342" s="36">
        <f t="shared" ref="C342:H342" si="124">SUM(C343:C345)</f>
        <v>10203312.77</v>
      </c>
      <c r="D342" s="36">
        <f t="shared" si="124"/>
        <v>1354212.3259672173</v>
      </c>
      <c r="E342" s="36">
        <f t="shared" si="124"/>
        <v>11795000</v>
      </c>
      <c r="F342" s="36">
        <f t="shared" si="124"/>
        <v>1565465.525250514</v>
      </c>
      <c r="G342" s="36">
        <f t="shared" si="124"/>
        <v>12420000</v>
      </c>
      <c r="H342" s="36">
        <f t="shared" si="124"/>
        <v>1453853.2100000002</v>
      </c>
      <c r="I342" s="36">
        <v>990317.39</v>
      </c>
      <c r="J342" s="68">
        <f t="shared" si="122"/>
        <v>68.116738552993255</v>
      </c>
    </row>
    <row r="343" spans="1:10" x14ac:dyDescent="0.25">
      <c r="A343" s="74">
        <v>3111</v>
      </c>
      <c r="B343" s="75" t="s">
        <v>164</v>
      </c>
      <c r="C343" s="38">
        <v>9598377.3200000003</v>
      </c>
      <c r="D343" s="38">
        <f>C343/7.5345</f>
        <v>1273923.5941336518</v>
      </c>
      <c r="E343" s="42">
        <v>11185000</v>
      </c>
      <c r="F343" s="38">
        <f>E343/7.5345</f>
        <v>1484504.6121175922</v>
      </c>
      <c r="G343" s="38">
        <v>11650000</v>
      </c>
      <c r="H343" s="42">
        <v>1372671.05</v>
      </c>
      <c r="I343" s="42">
        <v>990317.39</v>
      </c>
      <c r="J343" s="68">
        <f t="shared" si="122"/>
        <v>72.145281274781752</v>
      </c>
    </row>
    <row r="344" spans="1:10" x14ac:dyDescent="0.25">
      <c r="A344" s="74">
        <v>3113</v>
      </c>
      <c r="B344" s="75" t="s">
        <v>193</v>
      </c>
      <c r="C344" s="38">
        <v>234732.51</v>
      </c>
      <c r="D344" s="38">
        <f>C344/7.5345</f>
        <v>31154.357953414295</v>
      </c>
      <c r="E344" s="42">
        <v>200000</v>
      </c>
      <c r="F344" s="38">
        <f>E344/7.5345</f>
        <v>26544.56168292521</v>
      </c>
      <c r="G344" s="38">
        <v>350000</v>
      </c>
      <c r="H344" s="42">
        <v>56918.31</v>
      </c>
      <c r="I344" s="42">
        <v>47241.26</v>
      </c>
      <c r="J344" s="68">
        <f t="shared" si="122"/>
        <v>82.998353253988043</v>
      </c>
    </row>
    <row r="345" spans="1:10" x14ac:dyDescent="0.25">
      <c r="A345" s="74">
        <v>3114</v>
      </c>
      <c r="B345" s="75" t="s">
        <v>194</v>
      </c>
      <c r="C345" s="38">
        <v>370202.94</v>
      </c>
      <c r="D345" s="38">
        <f>C345/7.5345</f>
        <v>49134.373880151303</v>
      </c>
      <c r="E345" s="42">
        <v>410000</v>
      </c>
      <c r="F345" s="38">
        <f>E345/7.5345</f>
        <v>54416.351449996677</v>
      </c>
      <c r="G345" s="38">
        <v>420000</v>
      </c>
      <c r="H345" s="42">
        <v>24263.85</v>
      </c>
      <c r="I345" s="42">
        <v>18728.91</v>
      </c>
      <c r="J345" s="68">
        <f t="shared" si="122"/>
        <v>77.188533559183725</v>
      </c>
    </row>
    <row r="346" spans="1:10" x14ac:dyDescent="0.25">
      <c r="A346" s="88">
        <v>312</v>
      </c>
      <c r="B346" s="89" t="s">
        <v>165</v>
      </c>
      <c r="C346" s="36">
        <f t="shared" ref="C346:G346" si="125">C347</f>
        <v>408226.48</v>
      </c>
      <c r="D346" s="36">
        <f t="shared" si="125"/>
        <v>54180.964894817167</v>
      </c>
      <c r="E346" s="36">
        <f t="shared" si="125"/>
        <v>450000</v>
      </c>
      <c r="F346" s="36">
        <f t="shared" si="125"/>
        <v>59725.263786581723</v>
      </c>
      <c r="G346" s="36">
        <f t="shared" si="125"/>
        <v>450000</v>
      </c>
      <c r="H346" s="36">
        <v>59124.43</v>
      </c>
      <c r="I346" s="36">
        <v>32129.86</v>
      </c>
      <c r="J346" s="68">
        <f t="shared" si="122"/>
        <v>54.342781824704275</v>
      </c>
    </row>
    <row r="347" spans="1:10" x14ac:dyDescent="0.25">
      <c r="A347" s="74">
        <v>3121</v>
      </c>
      <c r="B347" s="75" t="s">
        <v>165</v>
      </c>
      <c r="C347" s="38">
        <v>408226.48</v>
      </c>
      <c r="D347" s="38">
        <f>C347/7.5345</f>
        <v>54180.964894817167</v>
      </c>
      <c r="E347" s="42">
        <v>450000</v>
      </c>
      <c r="F347" s="38">
        <f>E347/7.5345</f>
        <v>59725.263786581723</v>
      </c>
      <c r="G347" s="38">
        <v>450000</v>
      </c>
      <c r="H347" s="42">
        <v>59124.43</v>
      </c>
      <c r="I347" s="42">
        <v>32129.86</v>
      </c>
      <c r="J347" s="68">
        <f t="shared" si="122"/>
        <v>54.342781824704275</v>
      </c>
    </row>
    <row r="348" spans="1:10" x14ac:dyDescent="0.25">
      <c r="A348" s="88">
        <v>313</v>
      </c>
      <c r="B348" s="89" t="s">
        <v>166</v>
      </c>
      <c r="C348" s="36">
        <f>C349</f>
        <v>1658028.66</v>
      </c>
      <c r="D348" s="36">
        <f>D349</f>
        <v>220058.22018713914</v>
      </c>
      <c r="E348" s="36">
        <f>E349</f>
        <v>1900000</v>
      </c>
      <c r="F348" s="36">
        <f>F349</f>
        <v>252173.3359877895</v>
      </c>
      <c r="G348" s="36">
        <f>G349</f>
        <v>1922250</v>
      </c>
      <c r="H348" s="36">
        <f>H349+H350</f>
        <v>179885.19</v>
      </c>
      <c r="I348" s="36">
        <v>173263.72</v>
      </c>
      <c r="J348" s="68">
        <f t="shared" si="122"/>
        <v>96.319057727876327</v>
      </c>
    </row>
    <row r="349" spans="1:10" x14ac:dyDescent="0.25">
      <c r="A349" s="74">
        <v>3132</v>
      </c>
      <c r="B349" s="75" t="s">
        <v>167</v>
      </c>
      <c r="C349" s="38">
        <v>1658028.66</v>
      </c>
      <c r="D349" s="38">
        <f>C349/7.5345</f>
        <v>220058.22018713914</v>
      </c>
      <c r="E349" s="42">
        <v>1900000</v>
      </c>
      <c r="F349" s="38">
        <f>E349/7.5345</f>
        <v>252173.3359877895</v>
      </c>
      <c r="G349" s="38">
        <v>1922250</v>
      </c>
      <c r="H349" s="42">
        <v>179885.19</v>
      </c>
      <c r="I349" s="42">
        <v>173263.72</v>
      </c>
      <c r="J349" s="107">
        <f t="shared" si="122"/>
        <v>96.319057727876327</v>
      </c>
    </row>
    <row r="350" spans="1:10" ht="26.25" x14ac:dyDescent="0.25">
      <c r="A350" s="74">
        <v>3133</v>
      </c>
      <c r="B350" s="75" t="s">
        <v>195</v>
      </c>
      <c r="C350" s="38"/>
      <c r="D350" s="38"/>
      <c r="E350" s="42"/>
      <c r="F350" s="38"/>
      <c r="G350" s="38"/>
      <c r="H350" s="42">
        <v>0</v>
      </c>
      <c r="I350" s="42">
        <v>0</v>
      </c>
      <c r="J350" s="107">
        <v>0</v>
      </c>
    </row>
    <row r="351" spans="1:10" x14ac:dyDescent="0.25">
      <c r="A351" s="86">
        <v>32</v>
      </c>
      <c r="B351" s="87" t="s">
        <v>65</v>
      </c>
      <c r="C351" s="71">
        <f t="shared" ref="C351:G351" si="126">C352+C354</f>
        <v>355752.19</v>
      </c>
      <c r="D351" s="71">
        <f t="shared" si="126"/>
        <v>47216.429756453646</v>
      </c>
      <c r="E351" s="71">
        <f t="shared" si="126"/>
        <v>434500</v>
      </c>
      <c r="F351" s="71">
        <f t="shared" si="126"/>
        <v>57668.060256155019</v>
      </c>
      <c r="G351" s="71">
        <f t="shared" si="126"/>
        <v>437500</v>
      </c>
      <c r="H351" s="71">
        <v>83297.56</v>
      </c>
      <c r="I351" s="71">
        <v>46280.18</v>
      </c>
      <c r="J351" s="128">
        <f>I351/H351*100</f>
        <v>55.560066825486842</v>
      </c>
    </row>
    <row r="352" spans="1:10" x14ac:dyDescent="0.25">
      <c r="A352" s="88">
        <v>321</v>
      </c>
      <c r="B352" s="89" t="s">
        <v>123</v>
      </c>
      <c r="C352" s="36">
        <f t="shared" ref="C352:H352" si="127">C353</f>
        <v>337127.19</v>
      </c>
      <c r="D352" s="36">
        <f t="shared" si="127"/>
        <v>44744.467449731237</v>
      </c>
      <c r="E352" s="36">
        <f t="shared" si="127"/>
        <v>413500</v>
      </c>
      <c r="F352" s="36">
        <f t="shared" si="127"/>
        <v>54880.881279447873</v>
      </c>
      <c r="G352" s="36">
        <f t="shared" si="127"/>
        <v>415000</v>
      </c>
      <c r="H352" s="36">
        <f t="shared" si="127"/>
        <v>78519.539999999994</v>
      </c>
      <c r="I352" s="36">
        <v>43121.47</v>
      </c>
      <c r="J352" s="68">
        <f>I352/H352*100</f>
        <v>54.918138847986121</v>
      </c>
    </row>
    <row r="353" spans="1:10" x14ac:dyDescent="0.25">
      <c r="A353" s="74">
        <v>3212</v>
      </c>
      <c r="B353" s="75" t="s">
        <v>168</v>
      </c>
      <c r="C353" s="38">
        <v>337127.19</v>
      </c>
      <c r="D353" s="38">
        <f>C353/7.5345</f>
        <v>44744.467449731237</v>
      </c>
      <c r="E353" s="42">
        <v>413500</v>
      </c>
      <c r="F353" s="38">
        <f>E353/7.5345</f>
        <v>54880.881279447873</v>
      </c>
      <c r="G353" s="38">
        <v>415000</v>
      </c>
      <c r="H353" s="42">
        <v>78519.539999999994</v>
      </c>
      <c r="I353" s="42">
        <v>43121.47</v>
      </c>
      <c r="J353" s="68">
        <f>I353/H353*100</f>
        <v>54.918138847986121</v>
      </c>
    </row>
    <row r="354" spans="1:10" ht="26.25" x14ac:dyDescent="0.25">
      <c r="A354" s="88">
        <v>329</v>
      </c>
      <c r="B354" s="89" t="s">
        <v>140</v>
      </c>
      <c r="C354" s="36">
        <f>C355</f>
        <v>18625</v>
      </c>
      <c r="D354" s="36">
        <f>D355</f>
        <v>2471.9623067224102</v>
      </c>
      <c r="E354" s="36">
        <f>E355</f>
        <v>21000</v>
      </c>
      <c r="F354" s="36">
        <f>F355</f>
        <v>2787.1789767071468</v>
      </c>
      <c r="G354" s="36">
        <f>G355</f>
        <v>22500</v>
      </c>
      <c r="H354" s="36">
        <v>4778.0200000000004</v>
      </c>
      <c r="I354" s="36">
        <v>3158.71</v>
      </c>
      <c r="J354" s="68">
        <f>I354/H354*100</f>
        <v>66.109183301869805</v>
      </c>
    </row>
    <row r="355" spans="1:10" x14ac:dyDescent="0.25">
      <c r="A355" s="74">
        <v>3295</v>
      </c>
      <c r="B355" s="75" t="s">
        <v>144</v>
      </c>
      <c r="C355" s="38">
        <v>18625</v>
      </c>
      <c r="D355" s="38">
        <f>C355/7.5345</f>
        <v>2471.9623067224102</v>
      </c>
      <c r="E355" s="42">
        <v>21000</v>
      </c>
      <c r="F355" s="38">
        <f>E355/7.5345</f>
        <v>2787.1789767071468</v>
      </c>
      <c r="G355" s="38">
        <v>22500</v>
      </c>
      <c r="H355" s="42">
        <v>4778.0200000000004</v>
      </c>
      <c r="I355" s="42">
        <v>3158.71</v>
      </c>
      <c r="J355" s="107">
        <f>I355/H355*100</f>
        <v>66.109183301869805</v>
      </c>
    </row>
    <row r="356" spans="1:10" x14ac:dyDescent="0.25">
      <c r="A356" s="74">
        <v>3296</v>
      </c>
      <c r="B356" s="75" t="s">
        <v>196</v>
      </c>
      <c r="C356" s="38"/>
      <c r="D356" s="38"/>
      <c r="E356" s="42"/>
      <c r="F356" s="38"/>
      <c r="G356" s="38"/>
      <c r="H356" s="42">
        <v>0</v>
      </c>
      <c r="I356" s="42">
        <v>0</v>
      </c>
      <c r="J356" s="107">
        <v>0</v>
      </c>
    </row>
    <row r="357" spans="1:10" x14ac:dyDescent="0.25">
      <c r="A357" s="86">
        <v>34</v>
      </c>
      <c r="B357" s="87" t="s">
        <v>145</v>
      </c>
      <c r="C357" s="38"/>
      <c r="D357" s="38"/>
      <c r="E357" s="42"/>
      <c r="F357" s="38"/>
      <c r="G357" s="38"/>
      <c r="H357" s="127">
        <f>H358</f>
        <v>0</v>
      </c>
      <c r="I357" s="127">
        <v>0</v>
      </c>
      <c r="J357" s="128">
        <v>0</v>
      </c>
    </row>
    <row r="358" spans="1:10" x14ac:dyDescent="0.25">
      <c r="A358" s="88">
        <v>343</v>
      </c>
      <c r="B358" s="89" t="s">
        <v>146</v>
      </c>
      <c r="C358" s="38"/>
      <c r="D358" s="38"/>
      <c r="E358" s="42"/>
      <c r="F358" s="38"/>
      <c r="G358" s="38"/>
      <c r="H358" s="108">
        <f>H359</f>
        <v>0</v>
      </c>
      <c r="I358" s="108">
        <f>I359</f>
        <v>0</v>
      </c>
      <c r="J358" s="68">
        <v>0</v>
      </c>
    </row>
    <row r="359" spans="1:10" x14ac:dyDescent="0.25">
      <c r="A359" s="74">
        <v>3433</v>
      </c>
      <c r="B359" s="75" t="s">
        <v>197</v>
      </c>
      <c r="C359" s="38"/>
      <c r="D359" s="38"/>
      <c r="E359" s="42"/>
      <c r="F359" s="38"/>
      <c r="G359" s="38"/>
      <c r="H359" s="42">
        <v>0</v>
      </c>
      <c r="I359" s="42">
        <v>0</v>
      </c>
      <c r="J359" s="107">
        <v>0</v>
      </c>
    </row>
    <row r="360" spans="1:10" x14ac:dyDescent="0.25">
      <c r="A360" s="139" t="s">
        <v>239</v>
      </c>
      <c r="B360" s="109" t="s">
        <v>240</v>
      </c>
      <c r="C360" s="63">
        <f t="shared" ref="C360:G361" si="128">C361</f>
        <v>454.84</v>
      </c>
      <c r="D360" s="63">
        <f t="shared" si="128"/>
        <v>60.367642179308504</v>
      </c>
      <c r="E360" s="63">
        <f t="shared" si="128"/>
        <v>2000</v>
      </c>
      <c r="F360" s="63">
        <f t="shared" si="128"/>
        <v>265.44561682925212</v>
      </c>
      <c r="G360" s="63">
        <f t="shared" si="128"/>
        <v>4000</v>
      </c>
      <c r="H360" s="63">
        <f>H361</f>
        <v>5126.93</v>
      </c>
      <c r="I360" s="63">
        <v>888</v>
      </c>
      <c r="J360" s="64">
        <f>I360/H360*100</f>
        <v>17.320306694259529</v>
      </c>
    </row>
    <row r="361" spans="1:10" ht="30" customHeight="1" x14ac:dyDescent="0.25">
      <c r="A361" s="84">
        <v>3</v>
      </c>
      <c r="B361" s="91" t="s">
        <v>108</v>
      </c>
      <c r="C361" s="67">
        <f t="shared" si="128"/>
        <v>454.84</v>
      </c>
      <c r="D361" s="67">
        <f t="shared" si="128"/>
        <v>60.367642179308504</v>
      </c>
      <c r="E361" s="67">
        <f t="shared" si="128"/>
        <v>2000</v>
      </c>
      <c r="F361" s="67">
        <f t="shared" si="128"/>
        <v>265.44561682925212</v>
      </c>
      <c r="G361" s="67">
        <f t="shared" si="128"/>
        <v>4000</v>
      </c>
      <c r="H361" s="67">
        <v>5126.93</v>
      </c>
      <c r="I361" s="67">
        <v>888</v>
      </c>
      <c r="J361" s="121">
        <f>I361/H361*100</f>
        <v>17.320306694259529</v>
      </c>
    </row>
    <row r="362" spans="1:10" ht="15" customHeight="1" x14ac:dyDescent="0.25">
      <c r="A362" s="69">
        <v>31</v>
      </c>
      <c r="B362" s="70" t="s">
        <v>64</v>
      </c>
      <c r="C362" s="71">
        <f>C370</f>
        <v>454.84</v>
      </c>
      <c r="D362" s="71">
        <f>D370</f>
        <v>60.367642179308504</v>
      </c>
      <c r="E362" s="71">
        <f>E370</f>
        <v>2000</v>
      </c>
      <c r="F362" s="71">
        <f>F370</f>
        <v>265.44561682925212</v>
      </c>
      <c r="G362" s="71">
        <f>G370</f>
        <v>4000</v>
      </c>
      <c r="H362" s="71">
        <v>4513.49</v>
      </c>
      <c r="I362" s="71">
        <v>0</v>
      </c>
      <c r="J362" s="128">
        <f>I362/H362*100</f>
        <v>0</v>
      </c>
    </row>
    <row r="363" spans="1:10" ht="15" customHeight="1" x14ac:dyDescent="0.25">
      <c r="A363" s="140">
        <v>311</v>
      </c>
      <c r="B363" s="150" t="s">
        <v>234</v>
      </c>
      <c r="C363" s="71"/>
      <c r="D363" s="71"/>
      <c r="E363" s="71"/>
      <c r="F363" s="71"/>
      <c r="G363" s="71"/>
      <c r="H363" s="146">
        <v>2735</v>
      </c>
      <c r="I363" s="135">
        <v>0</v>
      </c>
      <c r="J363" s="136">
        <v>0</v>
      </c>
    </row>
    <row r="364" spans="1:10" ht="15" customHeight="1" x14ac:dyDescent="0.25">
      <c r="A364" s="148">
        <v>3113</v>
      </c>
      <c r="B364" s="150" t="s">
        <v>193</v>
      </c>
      <c r="C364" s="71"/>
      <c r="D364" s="71"/>
      <c r="E364" s="71"/>
      <c r="F364" s="71"/>
      <c r="G364" s="71"/>
      <c r="H364" s="146">
        <v>2735</v>
      </c>
      <c r="I364" s="135">
        <v>0</v>
      </c>
      <c r="J364" s="136">
        <v>0</v>
      </c>
    </row>
    <row r="365" spans="1:10" ht="15" customHeight="1" x14ac:dyDescent="0.25">
      <c r="A365" s="140">
        <v>312</v>
      </c>
      <c r="B365" s="150" t="s">
        <v>165</v>
      </c>
      <c r="C365" s="71"/>
      <c r="D365" s="71"/>
      <c r="E365" s="71"/>
      <c r="F365" s="71"/>
      <c r="G365" s="71"/>
      <c r="H365" s="146">
        <v>1327.23</v>
      </c>
      <c r="I365" s="146">
        <v>888</v>
      </c>
      <c r="J365" s="136">
        <v>0</v>
      </c>
    </row>
    <row r="366" spans="1:10" ht="15" customHeight="1" x14ac:dyDescent="0.25">
      <c r="A366" s="149">
        <v>3121</v>
      </c>
      <c r="B366" s="150" t="s">
        <v>165</v>
      </c>
      <c r="C366" s="71"/>
      <c r="D366" s="71"/>
      <c r="E366" s="71"/>
      <c r="F366" s="71"/>
      <c r="G366" s="71"/>
      <c r="H366" s="146">
        <v>1327.23</v>
      </c>
      <c r="I366" s="135">
        <v>0</v>
      </c>
      <c r="J366" s="136">
        <v>0</v>
      </c>
    </row>
    <row r="367" spans="1:10" ht="15" customHeight="1" x14ac:dyDescent="0.25">
      <c r="A367" s="140">
        <v>313</v>
      </c>
      <c r="B367" s="150" t="s">
        <v>243</v>
      </c>
      <c r="C367" s="71"/>
      <c r="D367" s="71"/>
      <c r="E367" s="71"/>
      <c r="F367" s="71"/>
      <c r="G367" s="71"/>
      <c r="H367" s="146">
        <v>451.26</v>
      </c>
      <c r="I367" s="146">
        <v>0</v>
      </c>
      <c r="J367" s="136">
        <v>0</v>
      </c>
    </row>
    <row r="368" spans="1:10" ht="15" customHeight="1" x14ac:dyDescent="0.25">
      <c r="A368" s="149">
        <v>3132</v>
      </c>
      <c r="B368" s="150" t="s">
        <v>244</v>
      </c>
      <c r="C368" s="71"/>
      <c r="D368" s="71"/>
      <c r="E368" s="71"/>
      <c r="F368" s="71"/>
      <c r="G368" s="71"/>
      <c r="H368" s="146">
        <v>451.26</v>
      </c>
      <c r="I368" s="135">
        <v>0</v>
      </c>
      <c r="J368" s="136">
        <v>0</v>
      </c>
    </row>
    <row r="369" spans="1:10" ht="15" customHeight="1" x14ac:dyDescent="0.25">
      <c r="A369" s="140">
        <v>32</v>
      </c>
      <c r="B369" s="141" t="s">
        <v>65</v>
      </c>
      <c r="C369" s="71"/>
      <c r="D369" s="71"/>
      <c r="E369" s="71"/>
      <c r="F369" s="71"/>
      <c r="G369" s="71"/>
      <c r="H369" s="135">
        <v>613.44000000000005</v>
      </c>
      <c r="I369" s="135">
        <v>0</v>
      </c>
      <c r="J369" s="136">
        <v>0</v>
      </c>
    </row>
    <row r="370" spans="1:10" x14ac:dyDescent="0.25">
      <c r="A370" s="74">
        <v>3212</v>
      </c>
      <c r="B370" s="75" t="s">
        <v>168</v>
      </c>
      <c r="C370" s="36">
        <f>C373</f>
        <v>454.84</v>
      </c>
      <c r="D370" s="36">
        <f>D373</f>
        <v>60.367642179308504</v>
      </c>
      <c r="E370" s="36">
        <f>E373</f>
        <v>2000</v>
      </c>
      <c r="F370" s="36">
        <f>F373</f>
        <v>265.44561682925212</v>
      </c>
      <c r="G370" s="36">
        <f>G373</f>
        <v>4000</v>
      </c>
      <c r="H370" s="38">
        <v>613.44000000000005</v>
      </c>
      <c r="I370" s="36">
        <f>I373</f>
        <v>0</v>
      </c>
      <c r="J370" s="68">
        <f>I370/H370*100</f>
        <v>0</v>
      </c>
    </row>
    <row r="371" spans="1:10" x14ac:dyDescent="0.25">
      <c r="A371" s="74">
        <v>3238</v>
      </c>
      <c r="B371" s="75" t="s">
        <v>138</v>
      </c>
      <c r="C371" s="36"/>
      <c r="D371" s="36"/>
      <c r="E371" s="36"/>
      <c r="F371" s="36"/>
      <c r="G371" s="36"/>
      <c r="H371" s="38">
        <v>0</v>
      </c>
      <c r="I371" s="36">
        <v>0</v>
      </c>
      <c r="J371" s="68">
        <v>0</v>
      </c>
    </row>
    <row r="372" spans="1:10" ht="26.25" x14ac:dyDescent="0.25">
      <c r="A372" s="74">
        <v>3431</v>
      </c>
      <c r="B372" s="75" t="s">
        <v>147</v>
      </c>
      <c r="C372" s="36"/>
      <c r="D372" s="36"/>
      <c r="E372" s="36"/>
      <c r="F372" s="36"/>
      <c r="G372" s="36"/>
      <c r="H372" s="38">
        <v>0</v>
      </c>
      <c r="I372" s="36">
        <v>0</v>
      </c>
      <c r="J372" s="68">
        <v>0</v>
      </c>
    </row>
    <row r="373" spans="1:10" x14ac:dyDescent="0.25">
      <c r="A373" s="74">
        <v>3722</v>
      </c>
      <c r="B373" s="75" t="s">
        <v>245</v>
      </c>
      <c r="C373" s="38">
        <v>454.84</v>
      </c>
      <c r="D373" s="38">
        <f>C373/7.5345</f>
        <v>60.367642179308504</v>
      </c>
      <c r="E373" s="42">
        <v>2000</v>
      </c>
      <c r="F373" s="38">
        <f>E373/7.5345</f>
        <v>265.44561682925212</v>
      </c>
      <c r="G373" s="38">
        <v>4000</v>
      </c>
      <c r="H373" s="42">
        <v>0</v>
      </c>
      <c r="I373" s="42">
        <v>0</v>
      </c>
      <c r="J373" s="68">
        <v>0</v>
      </c>
    </row>
    <row r="374" spans="1:10" ht="15" customHeight="1" x14ac:dyDescent="0.25">
      <c r="A374" s="188" t="s">
        <v>198</v>
      </c>
      <c r="B374" s="189" t="s">
        <v>159</v>
      </c>
      <c r="C374" s="59">
        <f>C375+C380</f>
        <v>0</v>
      </c>
      <c r="D374" s="59">
        <f>D375+D380</f>
        <v>0</v>
      </c>
      <c r="E374" s="59">
        <f>E375+E380</f>
        <v>500</v>
      </c>
      <c r="F374" s="59">
        <f>F375+F380</f>
        <v>66.361404207313029</v>
      </c>
      <c r="G374" s="59">
        <f>G375+G380</f>
        <v>2500</v>
      </c>
      <c r="H374" s="159">
        <v>0</v>
      </c>
      <c r="I374" s="159">
        <v>0</v>
      </c>
      <c r="J374" s="160">
        <v>0</v>
      </c>
    </row>
    <row r="375" spans="1:10" x14ac:dyDescent="0.25">
      <c r="A375" s="110" t="s">
        <v>43</v>
      </c>
      <c r="B375" s="111" t="s">
        <v>44</v>
      </c>
      <c r="C375" s="63">
        <f t="shared" ref="C375:I378" si="129">C376</f>
        <v>0</v>
      </c>
      <c r="D375" s="63">
        <f t="shared" si="129"/>
        <v>0</v>
      </c>
      <c r="E375" s="63">
        <f t="shared" si="129"/>
        <v>500</v>
      </c>
      <c r="F375" s="63">
        <f t="shared" si="129"/>
        <v>66.361404207313029</v>
      </c>
      <c r="G375" s="63">
        <f t="shared" si="129"/>
        <v>500</v>
      </c>
      <c r="H375" s="63">
        <v>0</v>
      </c>
      <c r="I375" s="63">
        <f t="shared" si="129"/>
        <v>0</v>
      </c>
      <c r="J375" s="64">
        <v>0</v>
      </c>
    </row>
    <row r="376" spans="1:10" x14ac:dyDescent="0.25">
      <c r="A376" s="65">
        <v>3</v>
      </c>
      <c r="B376" s="66" t="s">
        <v>108</v>
      </c>
      <c r="C376" s="67">
        <f t="shared" si="129"/>
        <v>0</v>
      </c>
      <c r="D376" s="67">
        <f t="shared" si="129"/>
        <v>0</v>
      </c>
      <c r="E376" s="67">
        <f t="shared" si="129"/>
        <v>500</v>
      </c>
      <c r="F376" s="67">
        <f t="shared" si="129"/>
        <v>66.361404207313029</v>
      </c>
      <c r="G376" s="67">
        <f t="shared" si="129"/>
        <v>500</v>
      </c>
      <c r="H376" s="67">
        <f t="shared" si="129"/>
        <v>0</v>
      </c>
      <c r="I376" s="67">
        <f t="shared" si="129"/>
        <v>0</v>
      </c>
      <c r="J376" s="121">
        <v>0</v>
      </c>
    </row>
    <row r="377" spans="1:10" x14ac:dyDescent="0.25">
      <c r="A377" s="69">
        <v>32</v>
      </c>
      <c r="B377" s="70" t="s">
        <v>65</v>
      </c>
      <c r="C377" s="71">
        <f t="shared" si="129"/>
        <v>0</v>
      </c>
      <c r="D377" s="71">
        <f t="shared" si="129"/>
        <v>0</v>
      </c>
      <c r="E377" s="71">
        <f t="shared" si="129"/>
        <v>500</v>
      </c>
      <c r="F377" s="71">
        <f t="shared" si="129"/>
        <v>66.361404207313029</v>
      </c>
      <c r="G377" s="71">
        <f t="shared" si="129"/>
        <v>500</v>
      </c>
      <c r="H377" s="71">
        <v>0</v>
      </c>
      <c r="I377" s="71">
        <f t="shared" si="129"/>
        <v>0</v>
      </c>
      <c r="J377" s="128">
        <v>0</v>
      </c>
    </row>
    <row r="378" spans="1:10" ht="26.25" x14ac:dyDescent="0.25">
      <c r="A378" s="88">
        <v>329</v>
      </c>
      <c r="B378" s="89" t="s">
        <v>140</v>
      </c>
      <c r="C378" s="36">
        <f t="shared" si="129"/>
        <v>0</v>
      </c>
      <c r="D378" s="36">
        <f t="shared" si="129"/>
        <v>0</v>
      </c>
      <c r="E378" s="36">
        <f t="shared" si="129"/>
        <v>500</v>
      </c>
      <c r="F378" s="36">
        <f t="shared" si="129"/>
        <v>66.361404207313029</v>
      </c>
      <c r="G378" s="36">
        <f t="shared" si="129"/>
        <v>500</v>
      </c>
      <c r="H378" s="36">
        <v>0</v>
      </c>
      <c r="I378" s="36">
        <f t="shared" si="129"/>
        <v>0</v>
      </c>
      <c r="J378" s="68">
        <v>0</v>
      </c>
    </row>
    <row r="379" spans="1:10" ht="26.25" x14ac:dyDescent="0.25">
      <c r="A379" s="74">
        <v>3299</v>
      </c>
      <c r="B379" s="75" t="s">
        <v>140</v>
      </c>
      <c r="C379" s="38">
        <v>0</v>
      </c>
      <c r="D379" s="38">
        <f>C379/7.5345</f>
        <v>0</v>
      </c>
      <c r="E379" s="42">
        <v>500</v>
      </c>
      <c r="F379" s="38">
        <f>E379/7.5345</f>
        <v>66.361404207313029</v>
      </c>
      <c r="G379" s="38">
        <v>500</v>
      </c>
      <c r="H379" s="42">
        <v>0</v>
      </c>
      <c r="I379" s="42">
        <v>0</v>
      </c>
      <c r="J379" s="68">
        <v>0</v>
      </c>
    </row>
    <row r="380" spans="1:10" x14ac:dyDescent="0.25">
      <c r="A380" s="112" t="s">
        <v>46</v>
      </c>
      <c r="B380" s="113" t="s">
        <v>47</v>
      </c>
      <c r="C380" s="63">
        <f t="shared" ref="C380:H383" si="130">C381</f>
        <v>0</v>
      </c>
      <c r="D380" s="63">
        <f t="shared" si="130"/>
        <v>0</v>
      </c>
      <c r="E380" s="63">
        <f t="shared" si="130"/>
        <v>0</v>
      </c>
      <c r="F380" s="63">
        <f t="shared" si="130"/>
        <v>0</v>
      </c>
      <c r="G380" s="63">
        <f t="shared" si="130"/>
        <v>2000</v>
      </c>
      <c r="H380" s="63">
        <v>0</v>
      </c>
      <c r="I380" s="63">
        <v>0</v>
      </c>
      <c r="J380" s="64">
        <v>0</v>
      </c>
    </row>
    <row r="381" spans="1:10" x14ac:dyDescent="0.25">
      <c r="A381" s="65">
        <v>3</v>
      </c>
      <c r="B381" s="66" t="s">
        <v>108</v>
      </c>
      <c r="C381" s="67">
        <f t="shared" si="130"/>
        <v>0</v>
      </c>
      <c r="D381" s="67">
        <f t="shared" si="130"/>
        <v>0</v>
      </c>
      <c r="E381" s="67">
        <f t="shared" si="130"/>
        <v>0</v>
      </c>
      <c r="F381" s="67">
        <f t="shared" si="130"/>
        <v>0</v>
      </c>
      <c r="G381" s="67">
        <f t="shared" si="130"/>
        <v>2000</v>
      </c>
      <c r="H381" s="67">
        <f t="shared" si="130"/>
        <v>0</v>
      </c>
      <c r="I381" s="67">
        <v>0</v>
      </c>
      <c r="J381" s="121">
        <v>0</v>
      </c>
    </row>
    <row r="382" spans="1:10" x14ac:dyDescent="0.25">
      <c r="A382" s="69">
        <v>32</v>
      </c>
      <c r="B382" s="70" t="s">
        <v>65</v>
      </c>
      <c r="C382" s="71">
        <f t="shared" si="130"/>
        <v>0</v>
      </c>
      <c r="D382" s="71">
        <f t="shared" si="130"/>
        <v>0</v>
      </c>
      <c r="E382" s="71">
        <f t="shared" si="130"/>
        <v>0</v>
      </c>
      <c r="F382" s="71">
        <f t="shared" si="130"/>
        <v>0</v>
      </c>
      <c r="G382" s="71">
        <f t="shared" si="130"/>
        <v>2000</v>
      </c>
      <c r="H382" s="71">
        <v>0</v>
      </c>
      <c r="I382" s="71">
        <v>0</v>
      </c>
      <c r="J382" s="128">
        <v>0</v>
      </c>
    </row>
    <row r="383" spans="1:10" ht="26.25" x14ac:dyDescent="0.25">
      <c r="A383" s="88">
        <v>329</v>
      </c>
      <c r="B383" s="89" t="s">
        <v>140</v>
      </c>
      <c r="C383" s="36">
        <f t="shared" si="130"/>
        <v>0</v>
      </c>
      <c r="D383" s="36">
        <f t="shared" si="130"/>
        <v>0</v>
      </c>
      <c r="E383" s="36">
        <f t="shared" si="130"/>
        <v>0</v>
      </c>
      <c r="F383" s="36">
        <f t="shared" si="130"/>
        <v>0</v>
      </c>
      <c r="G383" s="36">
        <f t="shared" si="130"/>
        <v>2000</v>
      </c>
      <c r="H383" s="36">
        <v>0</v>
      </c>
      <c r="I383" s="36">
        <v>0</v>
      </c>
      <c r="J383" s="68">
        <v>0</v>
      </c>
    </row>
    <row r="384" spans="1:10" ht="26.25" x14ac:dyDescent="0.25">
      <c r="A384" s="74">
        <v>3299</v>
      </c>
      <c r="B384" s="75" t="s">
        <v>140</v>
      </c>
      <c r="C384" s="38">
        <v>0</v>
      </c>
      <c r="D384" s="38">
        <f>C384/7.5345</f>
        <v>0</v>
      </c>
      <c r="E384" s="42">
        <v>0</v>
      </c>
      <c r="F384" s="38">
        <f>E384/7.5345</f>
        <v>0</v>
      </c>
      <c r="G384" s="38">
        <v>2000</v>
      </c>
      <c r="H384" s="42">
        <v>0</v>
      </c>
      <c r="I384" s="42">
        <v>0</v>
      </c>
      <c r="J384" s="68">
        <v>0</v>
      </c>
    </row>
    <row r="385" spans="1:10" x14ac:dyDescent="0.25">
      <c r="A385" s="188" t="s">
        <v>199</v>
      </c>
      <c r="B385" s="188" t="s">
        <v>200</v>
      </c>
      <c r="C385" s="59">
        <f>C386+C392+C419</f>
        <v>569259.53</v>
      </c>
      <c r="D385" s="59">
        <f>D386+D392+D419</f>
        <v>75553.72353839007</v>
      </c>
      <c r="E385" s="59">
        <f>E386+E392+E419</f>
        <v>564200</v>
      </c>
      <c r="F385" s="59">
        <f>F386+F392+F419</f>
        <v>74882.208507532021</v>
      </c>
      <c r="G385" s="59">
        <f>G386+G392+G419</f>
        <v>625200</v>
      </c>
      <c r="H385" s="159">
        <v>68147.64</v>
      </c>
      <c r="I385" s="159">
        <v>77488.350000000006</v>
      </c>
      <c r="J385" s="160">
        <v>0</v>
      </c>
    </row>
    <row r="386" spans="1:10" ht="26.25" x14ac:dyDescent="0.25">
      <c r="A386" s="112" t="s">
        <v>61</v>
      </c>
      <c r="B386" s="114" t="s">
        <v>201</v>
      </c>
      <c r="C386" s="63">
        <f t="shared" ref="C386:I388" si="131">C387</f>
        <v>12199.929999999998</v>
      </c>
      <c r="D386" s="63">
        <f t="shared" si="131"/>
        <v>1619.2089720618485</v>
      </c>
      <c r="E386" s="63">
        <f t="shared" si="131"/>
        <v>15000</v>
      </c>
      <c r="F386" s="63">
        <f t="shared" si="131"/>
        <v>1990.8421262193906</v>
      </c>
      <c r="G386" s="63">
        <f t="shared" si="131"/>
        <v>15000</v>
      </c>
      <c r="H386" s="63">
        <v>0</v>
      </c>
      <c r="I386" s="63">
        <f t="shared" si="131"/>
        <v>0</v>
      </c>
      <c r="J386" s="64">
        <v>0</v>
      </c>
    </row>
    <row r="387" spans="1:10" x14ac:dyDescent="0.25">
      <c r="A387" s="65">
        <v>3</v>
      </c>
      <c r="B387" s="66" t="s">
        <v>108</v>
      </c>
      <c r="C387" s="67">
        <f t="shared" si="131"/>
        <v>12199.929999999998</v>
      </c>
      <c r="D387" s="67">
        <f t="shared" si="131"/>
        <v>1619.2089720618485</v>
      </c>
      <c r="E387" s="67">
        <f t="shared" si="131"/>
        <v>15000</v>
      </c>
      <c r="F387" s="67">
        <f t="shared" si="131"/>
        <v>1990.8421262193906</v>
      </c>
      <c r="G387" s="67">
        <f t="shared" si="131"/>
        <v>15000</v>
      </c>
      <c r="H387" s="67">
        <v>0</v>
      </c>
      <c r="I387" s="67">
        <f t="shared" si="131"/>
        <v>0</v>
      </c>
      <c r="J387" s="121">
        <v>0</v>
      </c>
    </row>
    <row r="388" spans="1:10" x14ac:dyDescent="0.25">
      <c r="A388" s="69">
        <v>32</v>
      </c>
      <c r="B388" s="70" t="s">
        <v>65</v>
      </c>
      <c r="C388" s="71">
        <f t="shared" si="131"/>
        <v>12199.929999999998</v>
      </c>
      <c r="D388" s="71">
        <f t="shared" si="131"/>
        <v>1619.2089720618485</v>
      </c>
      <c r="E388" s="71">
        <f t="shared" si="131"/>
        <v>15000</v>
      </c>
      <c r="F388" s="71">
        <f t="shared" si="131"/>
        <v>1990.8421262193906</v>
      </c>
      <c r="G388" s="71">
        <f t="shared" si="131"/>
        <v>15000</v>
      </c>
      <c r="H388" s="71">
        <v>0</v>
      </c>
      <c r="I388" s="71">
        <f t="shared" si="131"/>
        <v>0</v>
      </c>
      <c r="J388" s="128">
        <v>0</v>
      </c>
    </row>
    <row r="389" spans="1:10" x14ac:dyDescent="0.25">
      <c r="A389" s="72">
        <v>322</v>
      </c>
      <c r="B389" s="73" t="s">
        <v>109</v>
      </c>
      <c r="C389" s="36">
        <f t="shared" ref="C389:I389" si="132">SUM(C390:C391)</f>
        <v>12199.929999999998</v>
      </c>
      <c r="D389" s="36">
        <f t="shared" si="132"/>
        <v>1619.2089720618485</v>
      </c>
      <c r="E389" s="36">
        <f t="shared" si="132"/>
        <v>15000</v>
      </c>
      <c r="F389" s="36">
        <f t="shared" si="132"/>
        <v>1990.8421262193906</v>
      </c>
      <c r="G389" s="36">
        <f t="shared" si="132"/>
        <v>15000</v>
      </c>
      <c r="H389" s="36">
        <v>0</v>
      </c>
      <c r="I389" s="36">
        <f t="shared" si="132"/>
        <v>0</v>
      </c>
      <c r="J389" s="68">
        <v>0</v>
      </c>
    </row>
    <row r="390" spans="1:10" x14ac:dyDescent="0.25">
      <c r="A390" s="74">
        <v>3222</v>
      </c>
      <c r="B390" s="75" t="s">
        <v>110</v>
      </c>
      <c r="C390" s="38">
        <v>11632.88</v>
      </c>
      <c r="D390" s="38">
        <f>C390/7.5345</f>
        <v>1543.9485035503349</v>
      </c>
      <c r="E390" s="42">
        <v>12000</v>
      </c>
      <c r="F390" s="38">
        <f>E390/7.5345</f>
        <v>1592.6737009755125</v>
      </c>
      <c r="G390" s="38">
        <v>12000</v>
      </c>
      <c r="H390" s="42">
        <v>0</v>
      </c>
      <c r="I390" s="42">
        <v>0</v>
      </c>
      <c r="J390" s="68">
        <v>0</v>
      </c>
    </row>
    <row r="391" spans="1:10" x14ac:dyDescent="0.25">
      <c r="A391" s="74">
        <v>3225</v>
      </c>
      <c r="B391" s="75" t="s">
        <v>129</v>
      </c>
      <c r="C391" s="38">
        <v>567.04999999999995</v>
      </c>
      <c r="D391" s="38">
        <f>C391/7.5345</f>
        <v>75.260468511513693</v>
      </c>
      <c r="E391" s="42">
        <v>3000</v>
      </c>
      <c r="F391" s="38">
        <f>E391/7.5345</f>
        <v>398.16842524387812</v>
      </c>
      <c r="G391" s="38">
        <v>3000</v>
      </c>
      <c r="H391" s="42">
        <v>0</v>
      </c>
      <c r="I391" s="42">
        <v>0</v>
      </c>
      <c r="J391" s="68">
        <v>0</v>
      </c>
    </row>
    <row r="392" spans="1:10" x14ac:dyDescent="0.25">
      <c r="A392" s="110" t="s">
        <v>46</v>
      </c>
      <c r="B392" s="111" t="s">
        <v>47</v>
      </c>
      <c r="C392" s="63">
        <f t="shared" ref="C392:G392" si="133">C393</f>
        <v>492739.60000000003</v>
      </c>
      <c r="D392" s="63">
        <f t="shared" si="133"/>
        <v>65397.78352909947</v>
      </c>
      <c r="E392" s="63">
        <f t="shared" si="133"/>
        <v>474200</v>
      </c>
      <c r="F392" s="63">
        <f t="shared" si="133"/>
        <v>62937.155750215679</v>
      </c>
      <c r="G392" s="63">
        <f t="shared" si="133"/>
        <v>535200</v>
      </c>
      <c r="H392" s="63">
        <v>55990.31</v>
      </c>
      <c r="I392" s="63">
        <v>0</v>
      </c>
      <c r="J392" s="64">
        <f>I392/H392*100</f>
        <v>0</v>
      </c>
    </row>
    <row r="393" spans="1:10" x14ac:dyDescent="0.25">
      <c r="A393" s="65">
        <v>3</v>
      </c>
      <c r="B393" s="66" t="s">
        <v>108</v>
      </c>
      <c r="C393" s="67">
        <f t="shared" ref="C393:G393" si="134">C394+C416</f>
        <v>492739.60000000003</v>
      </c>
      <c r="D393" s="67">
        <f t="shared" si="134"/>
        <v>65397.78352909947</v>
      </c>
      <c r="E393" s="67">
        <f t="shared" si="134"/>
        <v>474200</v>
      </c>
      <c r="F393" s="67">
        <f t="shared" si="134"/>
        <v>62937.155750215679</v>
      </c>
      <c r="G393" s="67">
        <f t="shared" si="134"/>
        <v>535200</v>
      </c>
      <c r="H393" s="67">
        <v>55990.31</v>
      </c>
      <c r="I393" s="67">
        <v>0</v>
      </c>
      <c r="J393" s="121">
        <f>I393/H393*100</f>
        <v>0</v>
      </c>
    </row>
    <row r="394" spans="1:10" x14ac:dyDescent="0.25">
      <c r="A394" s="69">
        <v>32</v>
      </c>
      <c r="B394" s="70" t="s">
        <v>65</v>
      </c>
      <c r="C394" s="71">
        <f t="shared" ref="C394:G394" si="135">C395+C399+C406+C414</f>
        <v>491134.08</v>
      </c>
      <c r="D394" s="71">
        <f t="shared" si="135"/>
        <v>65184.694405733622</v>
      </c>
      <c r="E394" s="71">
        <f t="shared" si="135"/>
        <v>472200</v>
      </c>
      <c r="F394" s="71">
        <f t="shared" si="135"/>
        <v>62671.710133386427</v>
      </c>
      <c r="G394" s="71">
        <f t="shared" si="135"/>
        <v>531200</v>
      </c>
      <c r="H394" s="71">
        <v>55990.31</v>
      </c>
      <c r="I394" s="71">
        <v>0</v>
      </c>
      <c r="J394" s="128">
        <f>I394/H394*100</f>
        <v>0</v>
      </c>
    </row>
    <row r="395" spans="1:10" x14ac:dyDescent="0.25">
      <c r="A395" s="72">
        <v>321</v>
      </c>
      <c r="B395" s="73" t="s">
        <v>123</v>
      </c>
      <c r="C395" s="36">
        <f t="shared" ref="C395:I395" si="136">SUM(C396:C398)</f>
        <v>87.8</v>
      </c>
      <c r="D395" s="36">
        <f t="shared" si="136"/>
        <v>11.653062578804166</v>
      </c>
      <c r="E395" s="36">
        <f t="shared" si="136"/>
        <v>2200</v>
      </c>
      <c r="F395" s="36">
        <f t="shared" si="136"/>
        <v>291.99017851217729</v>
      </c>
      <c r="G395" s="36">
        <f t="shared" si="136"/>
        <v>2200</v>
      </c>
      <c r="H395" s="38">
        <v>132.72</v>
      </c>
      <c r="I395" s="36">
        <f t="shared" si="136"/>
        <v>0</v>
      </c>
      <c r="J395" s="68">
        <f>I395/H395*100</f>
        <v>0</v>
      </c>
    </row>
    <row r="396" spans="1:10" x14ac:dyDescent="0.25">
      <c r="A396" s="115">
        <v>3211</v>
      </c>
      <c r="B396" s="75" t="s">
        <v>124</v>
      </c>
      <c r="C396" s="38">
        <v>0</v>
      </c>
      <c r="D396" s="38">
        <f>C396/7.5345</f>
        <v>0</v>
      </c>
      <c r="E396" s="42">
        <v>200</v>
      </c>
      <c r="F396" s="38">
        <f>E396/7.5345</f>
        <v>26.54456168292521</v>
      </c>
      <c r="G396" s="38">
        <v>200</v>
      </c>
      <c r="H396" s="42">
        <v>0</v>
      </c>
      <c r="I396" s="42">
        <v>0</v>
      </c>
      <c r="J396" s="68">
        <v>0</v>
      </c>
    </row>
    <row r="397" spans="1:10" x14ac:dyDescent="0.25">
      <c r="A397" s="115">
        <v>3213</v>
      </c>
      <c r="B397" s="116" t="s">
        <v>125</v>
      </c>
      <c r="C397" s="38">
        <v>0</v>
      </c>
      <c r="D397" s="38">
        <f>C397/7.5345</f>
        <v>0</v>
      </c>
      <c r="E397" s="42">
        <v>1500</v>
      </c>
      <c r="F397" s="38">
        <f>E397/7.5345</f>
        <v>199.08421262193906</v>
      </c>
      <c r="G397" s="38">
        <v>1500</v>
      </c>
      <c r="H397" s="42">
        <v>132.72</v>
      </c>
      <c r="I397" s="42">
        <v>0</v>
      </c>
      <c r="J397" s="68">
        <f>I397/H397*100</f>
        <v>0</v>
      </c>
    </row>
    <row r="398" spans="1:10" x14ac:dyDescent="0.25">
      <c r="A398" s="74">
        <v>3214</v>
      </c>
      <c r="B398" s="75" t="s">
        <v>126</v>
      </c>
      <c r="C398" s="38">
        <v>87.8</v>
      </c>
      <c r="D398" s="38">
        <f>C398/7.5345</f>
        <v>11.653062578804166</v>
      </c>
      <c r="E398" s="42">
        <v>500</v>
      </c>
      <c r="F398" s="38">
        <f>E398/7.5345</f>
        <v>66.361404207313029</v>
      </c>
      <c r="G398" s="38">
        <v>500</v>
      </c>
      <c r="H398" s="42">
        <v>0</v>
      </c>
      <c r="I398" s="42">
        <v>0</v>
      </c>
      <c r="J398" s="68">
        <v>0</v>
      </c>
    </row>
    <row r="399" spans="1:10" x14ac:dyDescent="0.25">
      <c r="A399" s="72">
        <v>322</v>
      </c>
      <c r="B399" s="73" t="s">
        <v>109</v>
      </c>
      <c r="C399" s="36">
        <f t="shared" ref="C399:G399" si="137">SUM(C400:C405)</f>
        <v>468673.44</v>
      </c>
      <c r="D399" s="36">
        <f t="shared" si="137"/>
        <v>62203.655186143733</v>
      </c>
      <c r="E399" s="36">
        <f t="shared" si="137"/>
        <v>440000</v>
      </c>
      <c r="F399" s="36">
        <f t="shared" si="137"/>
        <v>58398.035702435467</v>
      </c>
      <c r="G399" s="36">
        <f t="shared" si="137"/>
        <v>480000</v>
      </c>
      <c r="H399" s="36">
        <v>50354.37</v>
      </c>
      <c r="I399" s="36">
        <v>0</v>
      </c>
      <c r="J399" s="68">
        <f t="shared" ref="J399:J406" si="138">I399/H399*100</f>
        <v>0</v>
      </c>
    </row>
    <row r="400" spans="1:10" x14ac:dyDescent="0.25">
      <c r="A400" s="74">
        <v>3221</v>
      </c>
      <c r="B400" s="75" t="s">
        <v>127</v>
      </c>
      <c r="C400" s="38">
        <v>24427.200000000001</v>
      </c>
      <c r="D400" s="38">
        <f t="shared" ref="D400:D405" si="139">C400/7.5345</f>
        <v>3242.0465857057534</v>
      </c>
      <c r="E400" s="42">
        <v>18000</v>
      </c>
      <c r="F400" s="38">
        <f t="shared" ref="F400:F405" si="140">E400/7.5345</f>
        <v>2389.0105514632687</v>
      </c>
      <c r="G400" s="38">
        <v>43000</v>
      </c>
      <c r="H400" s="42">
        <v>1827.59</v>
      </c>
      <c r="I400" s="42">
        <v>0</v>
      </c>
      <c r="J400" s="68">
        <f t="shared" si="138"/>
        <v>0</v>
      </c>
    </row>
    <row r="401" spans="1:10" x14ac:dyDescent="0.25">
      <c r="A401" s="74">
        <v>3222</v>
      </c>
      <c r="B401" s="75" t="s">
        <v>110</v>
      </c>
      <c r="C401" s="38">
        <v>426018.19</v>
      </c>
      <c r="D401" s="38">
        <f t="shared" si="139"/>
        <v>56542.330612515761</v>
      </c>
      <c r="E401" s="42">
        <v>378000</v>
      </c>
      <c r="F401" s="38">
        <f t="shared" si="140"/>
        <v>50169.221580728648</v>
      </c>
      <c r="G401" s="38">
        <v>390000</v>
      </c>
      <c r="H401" s="42">
        <v>43798.53</v>
      </c>
      <c r="I401" s="42">
        <v>0</v>
      </c>
      <c r="J401" s="68">
        <f t="shared" si="138"/>
        <v>0</v>
      </c>
    </row>
    <row r="402" spans="1:10" x14ac:dyDescent="0.25">
      <c r="A402" s="74">
        <v>3223</v>
      </c>
      <c r="B402" s="75" t="s">
        <v>128</v>
      </c>
      <c r="C402" s="38">
        <v>13889.43</v>
      </c>
      <c r="D402" s="38">
        <f t="shared" si="139"/>
        <v>1843.4441568783595</v>
      </c>
      <c r="E402" s="42">
        <v>30000</v>
      </c>
      <c r="F402" s="38">
        <f t="shared" si="140"/>
        <v>3981.6842524387812</v>
      </c>
      <c r="G402" s="38">
        <v>30000</v>
      </c>
      <c r="H402" s="42">
        <v>563.14</v>
      </c>
      <c r="I402" s="42">
        <v>0</v>
      </c>
      <c r="J402" s="68">
        <f t="shared" si="138"/>
        <v>0</v>
      </c>
    </row>
    <row r="403" spans="1:10" ht="26.25" x14ac:dyDescent="0.25">
      <c r="A403" s="74">
        <v>3224</v>
      </c>
      <c r="B403" s="75" t="s">
        <v>150</v>
      </c>
      <c r="C403" s="38">
        <v>2800.54</v>
      </c>
      <c r="D403" s="38">
        <f t="shared" si="139"/>
        <v>371.69553387749681</v>
      </c>
      <c r="E403" s="42">
        <v>5000</v>
      </c>
      <c r="F403" s="38">
        <f t="shared" si="140"/>
        <v>663.61404207313024</v>
      </c>
      <c r="G403" s="38">
        <v>5000</v>
      </c>
      <c r="H403" s="42">
        <v>2654.46</v>
      </c>
      <c r="I403" s="42">
        <v>0</v>
      </c>
      <c r="J403" s="68">
        <f t="shared" si="138"/>
        <v>0</v>
      </c>
    </row>
    <row r="404" spans="1:10" x14ac:dyDescent="0.25">
      <c r="A404" s="74">
        <v>3225</v>
      </c>
      <c r="B404" s="75" t="s">
        <v>129</v>
      </c>
      <c r="C404" s="38">
        <v>0</v>
      </c>
      <c r="D404" s="38">
        <f t="shared" si="139"/>
        <v>0</v>
      </c>
      <c r="E404" s="42">
        <v>3000</v>
      </c>
      <c r="F404" s="38">
        <f t="shared" si="140"/>
        <v>398.16842524387812</v>
      </c>
      <c r="G404" s="38">
        <v>6000</v>
      </c>
      <c r="H404" s="42">
        <v>1099.21</v>
      </c>
      <c r="I404" s="42">
        <v>0</v>
      </c>
      <c r="J404" s="68">
        <f t="shared" si="138"/>
        <v>0</v>
      </c>
    </row>
    <row r="405" spans="1:10" ht="26.25" x14ac:dyDescent="0.25">
      <c r="A405" s="74">
        <v>3227</v>
      </c>
      <c r="B405" s="75" t="s">
        <v>130</v>
      </c>
      <c r="C405" s="38">
        <v>1538.08</v>
      </c>
      <c r="D405" s="38">
        <f t="shared" si="139"/>
        <v>204.13829716636801</v>
      </c>
      <c r="E405" s="42">
        <v>6000</v>
      </c>
      <c r="F405" s="38">
        <f t="shared" si="140"/>
        <v>796.33685048775624</v>
      </c>
      <c r="G405" s="38">
        <v>6000</v>
      </c>
      <c r="H405" s="42">
        <v>411.44</v>
      </c>
      <c r="I405" s="42">
        <v>0</v>
      </c>
      <c r="J405" s="68">
        <f t="shared" si="138"/>
        <v>0</v>
      </c>
    </row>
    <row r="406" spans="1:10" x14ac:dyDescent="0.25">
      <c r="A406" s="72">
        <v>323</v>
      </c>
      <c r="B406" s="73" t="s">
        <v>131</v>
      </c>
      <c r="C406" s="36">
        <f t="shared" ref="C406:G406" si="141">SUM(C407:C413)</f>
        <v>13109.78</v>
      </c>
      <c r="D406" s="36">
        <f t="shared" si="141"/>
        <v>1739.9668192978959</v>
      </c>
      <c r="E406" s="36">
        <f t="shared" si="141"/>
        <v>24000</v>
      </c>
      <c r="F406" s="36">
        <f t="shared" si="141"/>
        <v>3185.3474019510249</v>
      </c>
      <c r="G406" s="36">
        <f t="shared" si="141"/>
        <v>43000</v>
      </c>
      <c r="H406" s="36">
        <v>3806.76</v>
      </c>
      <c r="I406" s="36">
        <v>0</v>
      </c>
      <c r="J406" s="68">
        <f t="shared" si="138"/>
        <v>0</v>
      </c>
    </row>
    <row r="407" spans="1:10" x14ac:dyDescent="0.25">
      <c r="A407" s="74">
        <v>3231</v>
      </c>
      <c r="B407" s="75" t="s">
        <v>132</v>
      </c>
      <c r="C407" s="38">
        <v>1242.71</v>
      </c>
      <c r="D407" s="38">
        <f t="shared" ref="D407:D413" si="142">C407/7.5345</f>
        <v>164.93596124493993</v>
      </c>
      <c r="E407" s="42">
        <v>1000</v>
      </c>
      <c r="F407" s="38">
        <f t="shared" ref="F407:F413" si="143">E407/7.5345</f>
        <v>132.72280841462606</v>
      </c>
      <c r="G407" s="38">
        <v>2000</v>
      </c>
      <c r="H407" s="42">
        <v>0</v>
      </c>
      <c r="I407" s="42">
        <v>0</v>
      </c>
      <c r="J407" s="68">
        <v>0</v>
      </c>
    </row>
    <row r="408" spans="1:10" x14ac:dyDescent="0.25">
      <c r="A408" s="74">
        <v>3232</v>
      </c>
      <c r="B408" s="75" t="s">
        <v>151</v>
      </c>
      <c r="C408" s="38">
        <v>1190.06</v>
      </c>
      <c r="D408" s="38">
        <f t="shared" si="142"/>
        <v>157.94810538190987</v>
      </c>
      <c r="E408" s="42">
        <v>11000</v>
      </c>
      <c r="F408" s="38">
        <f t="shared" si="143"/>
        <v>1459.9508925608866</v>
      </c>
      <c r="G408" s="38">
        <v>16000</v>
      </c>
      <c r="H408" s="42">
        <v>676.89</v>
      </c>
      <c r="I408" s="42">
        <v>0</v>
      </c>
      <c r="J408" s="68">
        <f>I408/H408*100</f>
        <v>0</v>
      </c>
    </row>
    <row r="409" spans="1:10" x14ac:dyDescent="0.25">
      <c r="A409" s="74">
        <v>3234</v>
      </c>
      <c r="B409" s="75" t="s">
        <v>134</v>
      </c>
      <c r="C409" s="38">
        <v>6173.24</v>
      </c>
      <c r="D409" s="38">
        <f t="shared" si="142"/>
        <v>819.32974981750601</v>
      </c>
      <c r="E409" s="42">
        <v>5000</v>
      </c>
      <c r="F409" s="38">
        <f t="shared" si="143"/>
        <v>663.61404207313024</v>
      </c>
      <c r="G409" s="38">
        <v>10000</v>
      </c>
      <c r="H409" s="42">
        <v>0</v>
      </c>
      <c r="I409" s="42">
        <v>0</v>
      </c>
      <c r="J409" s="68">
        <v>0</v>
      </c>
    </row>
    <row r="410" spans="1:10" x14ac:dyDescent="0.25">
      <c r="A410" s="74">
        <v>3235</v>
      </c>
      <c r="B410" s="75" t="s">
        <v>135</v>
      </c>
      <c r="C410" s="38">
        <v>0</v>
      </c>
      <c r="D410" s="38">
        <f t="shared" si="142"/>
        <v>0</v>
      </c>
      <c r="E410" s="42">
        <v>1000</v>
      </c>
      <c r="F410" s="38">
        <f t="shared" si="143"/>
        <v>132.72280841462606</v>
      </c>
      <c r="G410" s="38">
        <v>2000</v>
      </c>
      <c r="H410" s="42">
        <v>475.41</v>
      </c>
      <c r="I410" s="42">
        <v>10.16</v>
      </c>
      <c r="J410" s="68">
        <f>I410/H410*100</f>
        <v>2.1371027113438927</v>
      </c>
    </row>
    <row r="411" spans="1:10" x14ac:dyDescent="0.25">
      <c r="A411" s="74">
        <v>3236</v>
      </c>
      <c r="B411" s="75" t="s">
        <v>136</v>
      </c>
      <c r="C411" s="38">
        <v>2440</v>
      </c>
      <c r="D411" s="38">
        <f t="shared" si="142"/>
        <v>323.84365253168755</v>
      </c>
      <c r="E411" s="42">
        <v>3000</v>
      </c>
      <c r="F411" s="38">
        <f t="shared" si="143"/>
        <v>398.16842524387812</v>
      </c>
      <c r="G411" s="38">
        <v>5000</v>
      </c>
      <c r="H411" s="42">
        <v>2654.46</v>
      </c>
      <c r="I411" s="42">
        <v>0</v>
      </c>
      <c r="J411" s="68">
        <f>I411/H411*100</f>
        <v>0</v>
      </c>
    </row>
    <row r="412" spans="1:10" x14ac:dyDescent="0.25">
      <c r="A412" s="74">
        <v>3238</v>
      </c>
      <c r="B412" s="75" t="s">
        <v>138</v>
      </c>
      <c r="C412" s="38">
        <v>1256.25</v>
      </c>
      <c r="D412" s="38">
        <f t="shared" si="142"/>
        <v>166.73302807087396</v>
      </c>
      <c r="E412" s="42">
        <v>0</v>
      </c>
      <c r="F412" s="38">
        <f t="shared" si="143"/>
        <v>0</v>
      </c>
      <c r="G412" s="38">
        <v>5000</v>
      </c>
      <c r="H412" s="42">
        <v>0</v>
      </c>
      <c r="I412" s="42">
        <v>0</v>
      </c>
      <c r="J412" s="68">
        <v>0</v>
      </c>
    </row>
    <row r="413" spans="1:10" x14ac:dyDescent="0.25">
      <c r="A413" s="74">
        <v>3239</v>
      </c>
      <c r="B413" s="75" t="s">
        <v>139</v>
      </c>
      <c r="C413" s="38">
        <v>807.52</v>
      </c>
      <c r="D413" s="38">
        <f t="shared" si="142"/>
        <v>107.17632225097883</v>
      </c>
      <c r="E413" s="42">
        <v>3000</v>
      </c>
      <c r="F413" s="38">
        <f t="shared" si="143"/>
        <v>398.16842524387812</v>
      </c>
      <c r="G413" s="38">
        <v>3000</v>
      </c>
      <c r="H413" s="42">
        <v>0</v>
      </c>
      <c r="I413" s="42">
        <v>0</v>
      </c>
      <c r="J413" s="68">
        <v>0</v>
      </c>
    </row>
    <row r="414" spans="1:10" ht="26.25" x14ac:dyDescent="0.25">
      <c r="A414" s="88">
        <v>329</v>
      </c>
      <c r="B414" s="89" t="s">
        <v>140</v>
      </c>
      <c r="C414" s="36">
        <f t="shared" ref="C414:G414" si="144">C415</f>
        <v>9263.06</v>
      </c>
      <c r="D414" s="36">
        <f t="shared" si="144"/>
        <v>1229.4193377131858</v>
      </c>
      <c r="E414" s="36">
        <f t="shared" si="144"/>
        <v>6000</v>
      </c>
      <c r="F414" s="36">
        <f t="shared" si="144"/>
        <v>796.33685048775624</v>
      </c>
      <c r="G414" s="36">
        <f t="shared" si="144"/>
        <v>6000</v>
      </c>
      <c r="H414" s="36">
        <v>1696.46</v>
      </c>
      <c r="I414" s="36">
        <v>0</v>
      </c>
      <c r="J414" s="68">
        <f t="shared" ref="J414:J421" si="145">I414/H414*100</f>
        <v>0</v>
      </c>
    </row>
    <row r="415" spans="1:10" x14ac:dyDescent="0.25">
      <c r="A415" s="74">
        <v>3293</v>
      </c>
      <c r="B415" s="75" t="s">
        <v>142</v>
      </c>
      <c r="C415" s="38">
        <v>9263.06</v>
      </c>
      <c r="D415" s="38">
        <f>C415/7.5345</f>
        <v>1229.4193377131858</v>
      </c>
      <c r="E415" s="42">
        <v>6000</v>
      </c>
      <c r="F415" s="38">
        <f>E415/7.5345</f>
        <v>796.33685048775624</v>
      </c>
      <c r="G415" s="38">
        <v>6000</v>
      </c>
      <c r="H415" s="42">
        <v>1696.46</v>
      </c>
      <c r="I415" s="42">
        <v>62.06</v>
      </c>
      <c r="J415" s="68">
        <f t="shared" si="145"/>
        <v>3.6582059111325935</v>
      </c>
    </row>
    <row r="416" spans="1:10" x14ac:dyDescent="0.25">
      <c r="A416" s="86">
        <v>34</v>
      </c>
      <c r="B416" s="87" t="s">
        <v>145</v>
      </c>
      <c r="C416" s="71">
        <f t="shared" ref="C416:I417" si="146">C417</f>
        <v>1605.52</v>
      </c>
      <c r="D416" s="71">
        <f t="shared" si="146"/>
        <v>213.08912336585041</v>
      </c>
      <c r="E416" s="71">
        <f t="shared" si="146"/>
        <v>2000</v>
      </c>
      <c r="F416" s="71">
        <f t="shared" si="146"/>
        <v>265.44561682925212</v>
      </c>
      <c r="G416" s="71">
        <f t="shared" si="146"/>
        <v>4000</v>
      </c>
      <c r="H416" s="71">
        <f t="shared" si="146"/>
        <v>0</v>
      </c>
      <c r="I416" s="71">
        <f t="shared" si="146"/>
        <v>0</v>
      </c>
      <c r="J416" s="128" t="e">
        <f t="shared" si="145"/>
        <v>#DIV/0!</v>
      </c>
    </row>
    <row r="417" spans="1:10" x14ac:dyDescent="0.25">
      <c r="A417" s="88">
        <v>343</v>
      </c>
      <c r="B417" s="89" t="s">
        <v>146</v>
      </c>
      <c r="C417" s="36">
        <f t="shared" si="146"/>
        <v>1605.52</v>
      </c>
      <c r="D417" s="36">
        <f t="shared" si="146"/>
        <v>213.08912336585041</v>
      </c>
      <c r="E417" s="36">
        <f t="shared" si="146"/>
        <v>2000</v>
      </c>
      <c r="F417" s="36">
        <f t="shared" si="146"/>
        <v>265.44561682925212</v>
      </c>
      <c r="G417" s="36">
        <f t="shared" si="146"/>
        <v>4000</v>
      </c>
      <c r="H417" s="36">
        <f t="shared" si="146"/>
        <v>0</v>
      </c>
      <c r="I417" s="36">
        <f t="shared" si="146"/>
        <v>0</v>
      </c>
      <c r="J417" s="68" t="e">
        <f t="shared" si="145"/>
        <v>#DIV/0!</v>
      </c>
    </row>
    <row r="418" spans="1:10" ht="26.25" x14ac:dyDescent="0.25">
      <c r="A418" s="74">
        <v>3431</v>
      </c>
      <c r="B418" s="75" t="s">
        <v>147</v>
      </c>
      <c r="C418" s="38">
        <v>1605.52</v>
      </c>
      <c r="D418" s="38">
        <f>C418/7.5345</f>
        <v>213.08912336585041</v>
      </c>
      <c r="E418" s="42">
        <v>2000</v>
      </c>
      <c r="F418" s="38">
        <f>E418/7.5345</f>
        <v>265.44561682925212</v>
      </c>
      <c r="G418" s="38">
        <v>4000</v>
      </c>
      <c r="H418" s="42">
        <v>0</v>
      </c>
      <c r="I418" s="42">
        <v>0</v>
      </c>
      <c r="J418" s="68" t="e">
        <f t="shared" si="145"/>
        <v>#DIV/0!</v>
      </c>
    </row>
    <row r="419" spans="1:10" x14ac:dyDescent="0.25">
      <c r="A419" s="110" t="s">
        <v>38</v>
      </c>
      <c r="B419" s="111" t="s">
        <v>39</v>
      </c>
      <c r="C419" s="63">
        <f t="shared" ref="C419:G419" si="147">C420</f>
        <v>64320</v>
      </c>
      <c r="D419" s="63">
        <f t="shared" si="147"/>
        <v>8536.7310372287466</v>
      </c>
      <c r="E419" s="63">
        <f t="shared" si="147"/>
        <v>75000</v>
      </c>
      <c r="F419" s="63">
        <f t="shared" si="147"/>
        <v>9954.2106310969539</v>
      </c>
      <c r="G419" s="63">
        <f t="shared" si="147"/>
        <v>75000</v>
      </c>
      <c r="H419" s="63">
        <v>12157.33</v>
      </c>
      <c r="I419" s="63">
        <v>77426.289999999994</v>
      </c>
      <c r="J419" s="64">
        <f t="shared" si="145"/>
        <v>636.86919743068586</v>
      </c>
    </row>
    <row r="420" spans="1:10" x14ac:dyDescent="0.25">
      <c r="A420" s="65">
        <v>3</v>
      </c>
      <c r="B420" s="66" t="s">
        <v>108</v>
      </c>
      <c r="C420" s="67">
        <f t="shared" ref="C420:G420" si="148">C421+C440</f>
        <v>64320</v>
      </c>
      <c r="D420" s="67">
        <f t="shared" si="148"/>
        <v>8536.7310372287466</v>
      </c>
      <c r="E420" s="67">
        <f t="shared" si="148"/>
        <v>75000</v>
      </c>
      <c r="F420" s="67">
        <f t="shared" si="148"/>
        <v>9954.2106310969539</v>
      </c>
      <c r="G420" s="67">
        <f t="shared" si="148"/>
        <v>75000</v>
      </c>
      <c r="H420" s="67">
        <v>12157.33</v>
      </c>
      <c r="I420" s="67">
        <v>77426.289999999994</v>
      </c>
      <c r="J420" s="121">
        <f t="shared" si="145"/>
        <v>636.86919743068586</v>
      </c>
    </row>
    <row r="421" spans="1:10" x14ac:dyDescent="0.25">
      <c r="A421" s="69">
        <v>32</v>
      </c>
      <c r="B421" s="70" t="s">
        <v>65</v>
      </c>
      <c r="C421" s="71">
        <f t="shared" ref="C421:G421" si="149">C422+C426+C433+C438</f>
        <v>64320</v>
      </c>
      <c r="D421" s="71">
        <f t="shared" si="149"/>
        <v>8536.7310372287466</v>
      </c>
      <c r="E421" s="71">
        <f t="shared" si="149"/>
        <v>75000</v>
      </c>
      <c r="F421" s="71">
        <f t="shared" si="149"/>
        <v>9954.2106310969539</v>
      </c>
      <c r="G421" s="71">
        <f t="shared" si="149"/>
        <v>75000</v>
      </c>
      <c r="H421" s="71">
        <v>12157.33</v>
      </c>
      <c r="I421" s="71">
        <v>77426.289999999994</v>
      </c>
      <c r="J421" s="128">
        <f t="shared" si="145"/>
        <v>636.86919743068586</v>
      </c>
    </row>
    <row r="422" spans="1:10" x14ac:dyDescent="0.25">
      <c r="A422" s="72">
        <v>321</v>
      </c>
      <c r="B422" s="73" t="s">
        <v>123</v>
      </c>
      <c r="C422" s="36">
        <f t="shared" ref="C422:I422" si="150">SUM(C423:C425)</f>
        <v>0</v>
      </c>
      <c r="D422" s="36">
        <f t="shared" si="150"/>
        <v>0</v>
      </c>
      <c r="E422" s="36">
        <f t="shared" si="150"/>
        <v>0</v>
      </c>
      <c r="F422" s="36">
        <f t="shared" si="150"/>
        <v>0</v>
      </c>
      <c r="G422" s="36">
        <f t="shared" si="150"/>
        <v>0</v>
      </c>
      <c r="H422" s="36">
        <v>0</v>
      </c>
      <c r="I422" s="36">
        <f t="shared" si="150"/>
        <v>0</v>
      </c>
      <c r="J422" s="68">
        <v>0</v>
      </c>
    </row>
    <row r="423" spans="1:10" x14ac:dyDescent="0.25">
      <c r="A423" s="115">
        <v>3211</v>
      </c>
      <c r="B423" s="75" t="s">
        <v>124</v>
      </c>
      <c r="C423" s="38">
        <v>0</v>
      </c>
      <c r="D423" s="38">
        <f>C423/7.5345</f>
        <v>0</v>
      </c>
      <c r="E423" s="42">
        <v>0</v>
      </c>
      <c r="F423" s="38">
        <f>E423/7.5345</f>
        <v>0</v>
      </c>
      <c r="G423" s="38">
        <v>0</v>
      </c>
      <c r="H423" s="42">
        <f>G423/7.5345</f>
        <v>0</v>
      </c>
      <c r="I423" s="42">
        <v>0</v>
      </c>
      <c r="J423" s="68">
        <v>0</v>
      </c>
    </row>
    <row r="424" spans="1:10" x14ac:dyDescent="0.25">
      <c r="A424" s="115">
        <v>3213</v>
      </c>
      <c r="B424" s="116" t="s">
        <v>125</v>
      </c>
      <c r="C424" s="38">
        <v>0</v>
      </c>
      <c r="D424" s="38">
        <f>C424/7.5345</f>
        <v>0</v>
      </c>
      <c r="E424" s="42">
        <v>0</v>
      </c>
      <c r="F424" s="38">
        <f>E424/7.5345</f>
        <v>0</v>
      </c>
      <c r="G424" s="38">
        <v>0</v>
      </c>
      <c r="H424" s="42">
        <f>G424/7.5345</f>
        <v>0</v>
      </c>
      <c r="I424" s="42">
        <v>0</v>
      </c>
      <c r="J424" s="68">
        <v>0</v>
      </c>
    </row>
    <row r="425" spans="1:10" x14ac:dyDescent="0.25">
      <c r="A425" s="74">
        <v>3214</v>
      </c>
      <c r="B425" s="75" t="s">
        <v>126</v>
      </c>
      <c r="C425" s="38">
        <v>0</v>
      </c>
      <c r="D425" s="38">
        <f>C425/7.5345</f>
        <v>0</v>
      </c>
      <c r="E425" s="42">
        <v>0</v>
      </c>
      <c r="F425" s="38">
        <f>E425/7.5345</f>
        <v>0</v>
      </c>
      <c r="G425" s="38">
        <v>0</v>
      </c>
      <c r="H425" s="42">
        <f>G425/7.5345</f>
        <v>0</v>
      </c>
      <c r="I425" s="42">
        <v>0</v>
      </c>
      <c r="J425" s="68">
        <v>0</v>
      </c>
    </row>
    <row r="426" spans="1:10" x14ac:dyDescent="0.25">
      <c r="A426" s="72">
        <v>322</v>
      </c>
      <c r="B426" s="73" t="s">
        <v>109</v>
      </c>
      <c r="C426" s="36">
        <f t="shared" ref="C426:G426" si="151">SUM(C427:C432)</f>
        <v>64320</v>
      </c>
      <c r="D426" s="36">
        <f t="shared" si="151"/>
        <v>8536.7310372287466</v>
      </c>
      <c r="E426" s="36">
        <f t="shared" si="151"/>
        <v>75000</v>
      </c>
      <c r="F426" s="36">
        <f t="shared" si="151"/>
        <v>9954.2106310969539</v>
      </c>
      <c r="G426" s="36">
        <f t="shared" si="151"/>
        <v>75000</v>
      </c>
      <c r="H426" s="36">
        <v>10153.209999999999</v>
      </c>
      <c r="I426" s="36">
        <v>0</v>
      </c>
      <c r="J426" s="68">
        <f>I426/H426*100</f>
        <v>0</v>
      </c>
    </row>
    <row r="427" spans="1:10" x14ac:dyDescent="0.25">
      <c r="A427" s="74">
        <v>3221</v>
      </c>
      <c r="B427" s="75" t="s">
        <v>127</v>
      </c>
      <c r="C427" s="38">
        <v>0</v>
      </c>
      <c r="D427" s="38">
        <f t="shared" ref="D427:D432" si="152">C427/7.5345</f>
        <v>0</v>
      </c>
      <c r="E427" s="42">
        <v>0</v>
      </c>
      <c r="F427" s="38">
        <f t="shared" ref="F427:F432" si="153">E427/7.5345</f>
        <v>0</v>
      </c>
      <c r="G427" s="38">
        <v>0</v>
      </c>
      <c r="H427" s="42">
        <f>G427/7.5345</f>
        <v>0</v>
      </c>
      <c r="I427" s="42">
        <v>0</v>
      </c>
      <c r="J427" s="68">
        <v>0</v>
      </c>
    </row>
    <row r="428" spans="1:10" x14ac:dyDescent="0.25">
      <c r="A428" s="74">
        <v>3222</v>
      </c>
      <c r="B428" s="75" t="s">
        <v>110</v>
      </c>
      <c r="C428" s="38">
        <v>64320</v>
      </c>
      <c r="D428" s="38">
        <f t="shared" si="152"/>
        <v>8536.7310372287466</v>
      </c>
      <c r="E428" s="42">
        <v>75000</v>
      </c>
      <c r="F428" s="38">
        <f t="shared" si="153"/>
        <v>9954.2106310969539</v>
      </c>
      <c r="G428" s="38">
        <v>75000</v>
      </c>
      <c r="H428" s="42">
        <v>9476.41</v>
      </c>
      <c r="I428" s="42">
        <v>77426.289999999994</v>
      </c>
      <c r="J428" s="68">
        <f>I428/H428*100</f>
        <v>817.04242429358806</v>
      </c>
    </row>
    <row r="429" spans="1:10" x14ac:dyDescent="0.25">
      <c r="A429" s="74">
        <v>3223</v>
      </c>
      <c r="B429" s="75" t="s">
        <v>128</v>
      </c>
      <c r="C429" s="38">
        <v>0</v>
      </c>
      <c r="D429" s="38">
        <f t="shared" si="152"/>
        <v>0</v>
      </c>
      <c r="E429" s="42">
        <v>0</v>
      </c>
      <c r="F429" s="38">
        <f t="shared" si="153"/>
        <v>0</v>
      </c>
      <c r="G429" s="38">
        <v>0</v>
      </c>
      <c r="H429" s="42">
        <v>676.8</v>
      </c>
      <c r="I429" s="42">
        <v>0</v>
      </c>
      <c r="J429" s="68">
        <v>0</v>
      </c>
    </row>
    <row r="430" spans="1:10" ht="26.25" x14ac:dyDescent="0.25">
      <c r="A430" s="74">
        <v>3224</v>
      </c>
      <c r="B430" s="75" t="s">
        <v>150</v>
      </c>
      <c r="C430" s="38">
        <v>0</v>
      </c>
      <c r="D430" s="38">
        <f t="shared" si="152"/>
        <v>0</v>
      </c>
      <c r="E430" s="42">
        <v>0</v>
      </c>
      <c r="F430" s="38">
        <f t="shared" si="153"/>
        <v>0</v>
      </c>
      <c r="G430" s="38">
        <v>0</v>
      </c>
      <c r="H430" s="42">
        <f>G430/7.5345</f>
        <v>0</v>
      </c>
      <c r="I430" s="42">
        <v>0</v>
      </c>
      <c r="J430" s="68">
        <v>0</v>
      </c>
    </row>
    <row r="431" spans="1:10" x14ac:dyDescent="0.25">
      <c r="A431" s="74">
        <v>3225</v>
      </c>
      <c r="B431" s="75" t="s">
        <v>129</v>
      </c>
      <c r="C431" s="38">
        <v>0</v>
      </c>
      <c r="D431" s="38">
        <f t="shared" si="152"/>
        <v>0</v>
      </c>
      <c r="E431" s="42">
        <v>0</v>
      </c>
      <c r="F431" s="38">
        <f t="shared" si="153"/>
        <v>0</v>
      </c>
      <c r="G431" s="38">
        <v>0</v>
      </c>
      <c r="H431" s="42">
        <f>G431/7.5345</f>
        <v>0</v>
      </c>
      <c r="I431" s="42">
        <v>0</v>
      </c>
      <c r="J431" s="68">
        <v>0</v>
      </c>
    </row>
    <row r="432" spans="1:10" ht="26.25" x14ac:dyDescent="0.25">
      <c r="A432" s="74">
        <v>3227</v>
      </c>
      <c r="B432" s="75" t="s">
        <v>130</v>
      </c>
      <c r="C432" s="38">
        <v>0</v>
      </c>
      <c r="D432" s="38">
        <f t="shared" si="152"/>
        <v>0</v>
      </c>
      <c r="E432" s="42">
        <v>0</v>
      </c>
      <c r="F432" s="38">
        <f t="shared" si="153"/>
        <v>0</v>
      </c>
      <c r="G432" s="38">
        <v>0</v>
      </c>
      <c r="H432" s="42">
        <f>G432/7.5345</f>
        <v>0</v>
      </c>
      <c r="I432" s="42">
        <v>0</v>
      </c>
      <c r="J432" s="68">
        <v>0</v>
      </c>
    </row>
    <row r="433" spans="1:10" x14ac:dyDescent="0.25">
      <c r="A433" s="72">
        <v>323</v>
      </c>
      <c r="B433" s="73" t="s">
        <v>131</v>
      </c>
      <c r="C433" s="36">
        <f t="shared" ref="C433:I433" si="154">SUM(C434:C437)</f>
        <v>0</v>
      </c>
      <c r="D433" s="36">
        <f t="shared" si="154"/>
        <v>0</v>
      </c>
      <c r="E433" s="36">
        <f t="shared" si="154"/>
        <v>0</v>
      </c>
      <c r="F433" s="36">
        <f t="shared" si="154"/>
        <v>0</v>
      </c>
      <c r="G433" s="36">
        <f t="shared" si="154"/>
        <v>0</v>
      </c>
      <c r="H433" s="36">
        <v>2004.12</v>
      </c>
      <c r="I433" s="36">
        <f t="shared" si="154"/>
        <v>0</v>
      </c>
      <c r="J433" s="68">
        <v>0</v>
      </c>
    </row>
    <row r="434" spans="1:10" x14ac:dyDescent="0.25">
      <c r="A434" s="74">
        <v>3232</v>
      </c>
      <c r="B434" s="75" t="s">
        <v>151</v>
      </c>
      <c r="C434" s="38">
        <v>0</v>
      </c>
      <c r="D434" s="38">
        <f>C434/7.5345</f>
        <v>0</v>
      </c>
      <c r="E434" s="42">
        <v>0</v>
      </c>
      <c r="F434" s="38">
        <f>E434/7.5345</f>
        <v>0</v>
      </c>
      <c r="G434" s="38">
        <v>0</v>
      </c>
      <c r="H434" s="42">
        <f>G434/7.5345</f>
        <v>0</v>
      </c>
      <c r="I434" s="42">
        <v>0</v>
      </c>
      <c r="J434" s="68">
        <v>0</v>
      </c>
    </row>
    <row r="435" spans="1:10" x14ac:dyDescent="0.25">
      <c r="A435" s="74">
        <v>3234</v>
      </c>
      <c r="B435" s="75" t="s">
        <v>134</v>
      </c>
      <c r="C435" s="38">
        <v>0</v>
      </c>
      <c r="D435" s="38">
        <f>C435/7.5345</f>
        <v>0</v>
      </c>
      <c r="E435" s="42">
        <v>0</v>
      </c>
      <c r="F435" s="38">
        <f>E435/7.5345</f>
        <v>0</v>
      </c>
      <c r="G435" s="38">
        <v>0</v>
      </c>
      <c r="H435" s="42">
        <v>676.89</v>
      </c>
      <c r="I435" s="42">
        <v>0</v>
      </c>
      <c r="J435" s="68">
        <v>0</v>
      </c>
    </row>
    <row r="436" spans="1:10" x14ac:dyDescent="0.25">
      <c r="A436" s="74">
        <v>3236</v>
      </c>
      <c r="B436" s="75" t="s">
        <v>136</v>
      </c>
      <c r="C436" s="38">
        <v>0</v>
      </c>
      <c r="D436" s="38">
        <f>C436/7.5345</f>
        <v>0</v>
      </c>
      <c r="E436" s="42">
        <v>0</v>
      </c>
      <c r="F436" s="38">
        <f>E436/7.5345</f>
        <v>0</v>
      </c>
      <c r="G436" s="38">
        <v>0</v>
      </c>
      <c r="H436" s="42">
        <v>1327.23</v>
      </c>
      <c r="I436" s="42">
        <v>0</v>
      </c>
      <c r="J436" s="68">
        <v>0</v>
      </c>
    </row>
    <row r="437" spans="1:10" x14ac:dyDescent="0.25">
      <c r="A437" s="74">
        <v>3239</v>
      </c>
      <c r="B437" s="75" t="s">
        <v>139</v>
      </c>
      <c r="C437" s="38">
        <v>0</v>
      </c>
      <c r="D437" s="38">
        <f>C437/7.5345</f>
        <v>0</v>
      </c>
      <c r="E437" s="42">
        <v>0</v>
      </c>
      <c r="F437" s="38">
        <f>E437/7.5345</f>
        <v>0</v>
      </c>
      <c r="G437" s="38">
        <v>0</v>
      </c>
      <c r="H437" s="42">
        <f>G437/7.5345</f>
        <v>0</v>
      </c>
      <c r="I437" s="42">
        <v>0</v>
      </c>
      <c r="J437" s="68">
        <v>0</v>
      </c>
    </row>
    <row r="438" spans="1:10" ht="26.25" x14ac:dyDescent="0.25">
      <c r="A438" s="88">
        <v>329</v>
      </c>
      <c r="B438" s="89" t="s">
        <v>140</v>
      </c>
      <c r="C438" s="36">
        <f t="shared" ref="C438:I438" si="155">C439</f>
        <v>0</v>
      </c>
      <c r="D438" s="36">
        <f t="shared" si="155"/>
        <v>0</v>
      </c>
      <c r="E438" s="36">
        <f t="shared" si="155"/>
        <v>0</v>
      </c>
      <c r="F438" s="36">
        <f t="shared" si="155"/>
        <v>0</v>
      </c>
      <c r="G438" s="36">
        <f t="shared" si="155"/>
        <v>0</v>
      </c>
      <c r="H438" s="36">
        <f t="shared" si="155"/>
        <v>0</v>
      </c>
      <c r="I438" s="36">
        <f t="shared" si="155"/>
        <v>0</v>
      </c>
      <c r="J438" s="68">
        <v>0</v>
      </c>
    </row>
    <row r="439" spans="1:10" ht="26.25" x14ac:dyDescent="0.25">
      <c r="A439" s="74">
        <v>3299</v>
      </c>
      <c r="B439" s="75" t="s">
        <v>140</v>
      </c>
      <c r="C439" s="38">
        <v>0</v>
      </c>
      <c r="D439" s="38">
        <f>C439/7.5345</f>
        <v>0</v>
      </c>
      <c r="E439" s="42">
        <v>0</v>
      </c>
      <c r="F439" s="38">
        <f>E439/7.5345</f>
        <v>0</v>
      </c>
      <c r="G439" s="38">
        <v>0</v>
      </c>
      <c r="H439" s="42">
        <f>G439/7.5345</f>
        <v>0</v>
      </c>
      <c r="I439" s="42">
        <v>0</v>
      </c>
      <c r="J439" s="68">
        <v>0</v>
      </c>
    </row>
    <row r="440" spans="1:10" x14ac:dyDescent="0.25">
      <c r="A440" s="86">
        <v>34</v>
      </c>
      <c r="B440" s="87" t="s">
        <v>145</v>
      </c>
      <c r="C440" s="71">
        <f t="shared" ref="C440:I441" si="156">C441</f>
        <v>0</v>
      </c>
      <c r="D440" s="71">
        <f t="shared" si="156"/>
        <v>0</v>
      </c>
      <c r="E440" s="71">
        <f t="shared" si="156"/>
        <v>0</v>
      </c>
      <c r="F440" s="71">
        <f t="shared" si="156"/>
        <v>0</v>
      </c>
      <c r="G440" s="71">
        <f t="shared" si="156"/>
        <v>0</v>
      </c>
      <c r="H440" s="71">
        <f t="shared" si="156"/>
        <v>0</v>
      </c>
      <c r="I440" s="71">
        <f t="shared" si="156"/>
        <v>0</v>
      </c>
      <c r="J440" s="128">
        <v>0</v>
      </c>
    </row>
    <row r="441" spans="1:10" x14ac:dyDescent="0.25">
      <c r="A441" s="88">
        <v>343</v>
      </c>
      <c r="B441" s="89" t="s">
        <v>146</v>
      </c>
      <c r="C441" s="36">
        <f t="shared" si="156"/>
        <v>0</v>
      </c>
      <c r="D441" s="36">
        <f t="shared" si="156"/>
        <v>0</v>
      </c>
      <c r="E441" s="36">
        <f t="shared" si="156"/>
        <v>0</v>
      </c>
      <c r="F441" s="36">
        <f t="shared" si="156"/>
        <v>0</v>
      </c>
      <c r="G441" s="36">
        <f t="shared" si="156"/>
        <v>0</v>
      </c>
      <c r="H441" s="36">
        <f t="shared" si="156"/>
        <v>0</v>
      </c>
      <c r="I441" s="36">
        <f t="shared" si="156"/>
        <v>0</v>
      </c>
      <c r="J441" s="68">
        <v>0</v>
      </c>
    </row>
    <row r="442" spans="1:10" ht="26.25" x14ac:dyDescent="0.25">
      <c r="A442" s="74">
        <v>3431</v>
      </c>
      <c r="B442" s="75" t="s">
        <v>147</v>
      </c>
      <c r="C442" s="38">
        <v>0</v>
      </c>
      <c r="D442" s="38">
        <f>C442/7.5345</f>
        <v>0</v>
      </c>
      <c r="E442" s="42">
        <v>0</v>
      </c>
      <c r="F442" s="38">
        <f>E442/7.5345</f>
        <v>0</v>
      </c>
      <c r="G442" s="38">
        <v>0</v>
      </c>
      <c r="H442" s="42">
        <f>G442/7.5345</f>
        <v>0</v>
      </c>
      <c r="I442" s="42">
        <v>0</v>
      </c>
      <c r="J442" s="68">
        <v>0</v>
      </c>
    </row>
    <row r="443" spans="1:10" ht="15" hidden="1" customHeight="1" x14ac:dyDescent="0.25">
      <c r="A443" s="98" t="s">
        <v>202</v>
      </c>
      <c r="B443" s="81" t="s">
        <v>203</v>
      </c>
      <c r="C443" s="59">
        <f t="shared" ref="C443:I445" si="157">C444</f>
        <v>5336.85</v>
      </c>
      <c r="D443" s="59">
        <f t="shared" si="157"/>
        <v>708.32172008759699</v>
      </c>
      <c r="E443" s="59">
        <f t="shared" si="157"/>
        <v>29000</v>
      </c>
      <c r="F443" s="59">
        <f t="shared" si="157"/>
        <v>3848.9614440241558</v>
      </c>
      <c r="G443" s="59">
        <f t="shared" si="157"/>
        <v>0</v>
      </c>
      <c r="H443" s="59">
        <f t="shared" si="157"/>
        <v>0</v>
      </c>
      <c r="I443" s="59">
        <f t="shared" si="157"/>
        <v>0</v>
      </c>
      <c r="J443" s="60" t="e">
        <f t="shared" ref="J443:J464" si="158">I443/H443*100</f>
        <v>#DIV/0!</v>
      </c>
    </row>
    <row r="444" spans="1:10" hidden="1" x14ac:dyDescent="0.25">
      <c r="A444" s="113" t="s">
        <v>40</v>
      </c>
      <c r="B444" s="83" t="s">
        <v>41</v>
      </c>
      <c r="C444" s="63">
        <f t="shared" si="157"/>
        <v>5336.85</v>
      </c>
      <c r="D444" s="63">
        <f t="shared" si="157"/>
        <v>708.32172008759699</v>
      </c>
      <c r="E444" s="63">
        <f t="shared" si="157"/>
        <v>29000</v>
      </c>
      <c r="F444" s="63">
        <f t="shared" si="157"/>
        <v>3848.9614440241558</v>
      </c>
      <c r="G444" s="63">
        <f t="shared" si="157"/>
        <v>0</v>
      </c>
      <c r="H444" s="63">
        <f t="shared" si="157"/>
        <v>0</v>
      </c>
      <c r="I444" s="63">
        <f t="shared" si="157"/>
        <v>0</v>
      </c>
      <c r="J444" s="64" t="e">
        <f t="shared" si="158"/>
        <v>#DIV/0!</v>
      </c>
    </row>
    <row r="445" spans="1:10" hidden="1" x14ac:dyDescent="0.25">
      <c r="A445" s="65">
        <v>3</v>
      </c>
      <c r="B445" s="66" t="s">
        <v>108</v>
      </c>
      <c r="C445" s="67">
        <f t="shared" si="157"/>
        <v>5336.85</v>
      </c>
      <c r="D445" s="67">
        <f t="shared" si="157"/>
        <v>708.32172008759699</v>
      </c>
      <c r="E445" s="67">
        <f t="shared" si="157"/>
        <v>29000</v>
      </c>
      <c r="F445" s="67">
        <f t="shared" si="157"/>
        <v>3848.9614440241558</v>
      </c>
      <c r="G445" s="67">
        <f t="shared" si="157"/>
        <v>0</v>
      </c>
      <c r="H445" s="67">
        <f t="shared" si="157"/>
        <v>0</v>
      </c>
      <c r="I445" s="67">
        <f t="shared" si="157"/>
        <v>0</v>
      </c>
      <c r="J445" s="68" t="e">
        <f t="shared" si="158"/>
        <v>#DIV/0!</v>
      </c>
    </row>
    <row r="446" spans="1:10" hidden="1" x14ac:dyDescent="0.25">
      <c r="A446" s="69">
        <v>32</v>
      </c>
      <c r="B446" s="70" t="s">
        <v>65</v>
      </c>
      <c r="C446" s="71">
        <f t="shared" ref="C446:I446" si="159">C447+C450+C454+C457</f>
        <v>5336.85</v>
      </c>
      <c r="D446" s="71">
        <f t="shared" si="159"/>
        <v>708.32172008759699</v>
      </c>
      <c r="E446" s="71">
        <f t="shared" si="159"/>
        <v>29000</v>
      </c>
      <c r="F446" s="71">
        <f t="shared" si="159"/>
        <v>3848.9614440241558</v>
      </c>
      <c r="G446" s="71">
        <f t="shared" si="159"/>
        <v>0</v>
      </c>
      <c r="H446" s="71">
        <f t="shared" si="159"/>
        <v>0</v>
      </c>
      <c r="I446" s="71">
        <f t="shared" si="159"/>
        <v>0</v>
      </c>
      <c r="J446" s="68" t="e">
        <f t="shared" si="158"/>
        <v>#DIV/0!</v>
      </c>
    </row>
    <row r="447" spans="1:10" hidden="1" x14ac:dyDescent="0.25">
      <c r="A447" s="72">
        <v>321</v>
      </c>
      <c r="B447" s="73" t="s">
        <v>123</v>
      </c>
      <c r="C447" s="36">
        <f t="shared" ref="C447:I447" si="160">SUM(C448:C449)</f>
        <v>120</v>
      </c>
      <c r="D447" s="36">
        <f t="shared" si="160"/>
        <v>15.926737009755126</v>
      </c>
      <c r="E447" s="36">
        <f t="shared" si="160"/>
        <v>2000</v>
      </c>
      <c r="F447" s="36">
        <f t="shared" si="160"/>
        <v>265.44561682925212</v>
      </c>
      <c r="G447" s="36">
        <f t="shared" si="160"/>
        <v>0</v>
      </c>
      <c r="H447" s="36">
        <f t="shared" si="160"/>
        <v>0</v>
      </c>
      <c r="I447" s="36">
        <f t="shared" si="160"/>
        <v>0</v>
      </c>
      <c r="J447" s="68" t="e">
        <f t="shared" si="158"/>
        <v>#DIV/0!</v>
      </c>
    </row>
    <row r="448" spans="1:10" hidden="1" x14ac:dyDescent="0.25">
      <c r="A448" s="115">
        <v>3211</v>
      </c>
      <c r="B448" s="75" t="s">
        <v>124</v>
      </c>
      <c r="C448" s="38">
        <v>120</v>
      </c>
      <c r="D448" s="38">
        <f>C448/7.5345</f>
        <v>15.926737009755126</v>
      </c>
      <c r="E448" s="42">
        <v>1000</v>
      </c>
      <c r="F448" s="38">
        <f>E448/7.5345</f>
        <v>132.72280841462606</v>
      </c>
      <c r="G448" s="38">
        <v>0</v>
      </c>
      <c r="H448" s="42">
        <f>G448/7.5345</f>
        <v>0</v>
      </c>
      <c r="I448" s="42">
        <v>0</v>
      </c>
      <c r="J448" s="68" t="e">
        <f t="shared" si="158"/>
        <v>#DIV/0!</v>
      </c>
    </row>
    <row r="449" spans="1:10" hidden="1" x14ac:dyDescent="0.25">
      <c r="A449" s="115">
        <v>3213</v>
      </c>
      <c r="B449" s="116" t="s">
        <v>125</v>
      </c>
      <c r="C449" s="38">
        <v>0</v>
      </c>
      <c r="D449" s="38">
        <f>C449/7.5345</f>
        <v>0</v>
      </c>
      <c r="E449" s="42">
        <v>1000</v>
      </c>
      <c r="F449" s="38">
        <f>E449/7.5345</f>
        <v>132.72280841462606</v>
      </c>
      <c r="G449" s="38">
        <v>0</v>
      </c>
      <c r="H449" s="42">
        <f>G449/7.5345</f>
        <v>0</v>
      </c>
      <c r="I449" s="42">
        <v>0</v>
      </c>
      <c r="J449" s="68" t="e">
        <f t="shared" si="158"/>
        <v>#DIV/0!</v>
      </c>
    </row>
    <row r="450" spans="1:10" hidden="1" x14ac:dyDescent="0.25">
      <c r="A450" s="72">
        <v>322</v>
      </c>
      <c r="B450" s="73" t="s">
        <v>109</v>
      </c>
      <c r="C450" s="36">
        <f t="shared" ref="C450:I450" si="161">SUM(C451:C453)</f>
        <v>3002.33</v>
      </c>
      <c r="D450" s="36">
        <f t="shared" si="161"/>
        <v>398.47766938748418</v>
      </c>
      <c r="E450" s="36">
        <f t="shared" si="161"/>
        <v>10000</v>
      </c>
      <c r="F450" s="36">
        <f t="shared" si="161"/>
        <v>1327.2280841462607</v>
      </c>
      <c r="G450" s="36">
        <f t="shared" si="161"/>
        <v>0</v>
      </c>
      <c r="H450" s="36">
        <f t="shared" si="161"/>
        <v>0</v>
      </c>
      <c r="I450" s="36">
        <f t="shared" si="161"/>
        <v>0</v>
      </c>
      <c r="J450" s="68" t="e">
        <f t="shared" si="158"/>
        <v>#DIV/0!</v>
      </c>
    </row>
    <row r="451" spans="1:10" hidden="1" x14ac:dyDescent="0.25">
      <c r="A451" s="74">
        <v>3221</v>
      </c>
      <c r="B451" s="75" t="s">
        <v>127</v>
      </c>
      <c r="C451" s="38">
        <v>0</v>
      </c>
      <c r="D451" s="38">
        <f>C451/7.5345</f>
        <v>0</v>
      </c>
      <c r="E451" s="42">
        <v>2000</v>
      </c>
      <c r="F451" s="38">
        <f>E451/7.5345</f>
        <v>265.44561682925212</v>
      </c>
      <c r="G451" s="38">
        <v>0</v>
      </c>
      <c r="H451" s="42">
        <f>G451/7.5345</f>
        <v>0</v>
      </c>
      <c r="I451" s="42">
        <v>0</v>
      </c>
      <c r="J451" s="68" t="e">
        <f t="shared" si="158"/>
        <v>#DIV/0!</v>
      </c>
    </row>
    <row r="452" spans="1:10" hidden="1" x14ac:dyDescent="0.25">
      <c r="A452" s="74">
        <v>3225</v>
      </c>
      <c r="B452" s="75" t="s">
        <v>129</v>
      </c>
      <c r="C452" s="38">
        <v>0</v>
      </c>
      <c r="D452" s="38">
        <f>C452/7.5345</f>
        <v>0</v>
      </c>
      <c r="E452" s="42">
        <v>6000</v>
      </c>
      <c r="F452" s="38">
        <f>E452/7.5345</f>
        <v>796.33685048775624</v>
      </c>
      <c r="G452" s="38">
        <v>0</v>
      </c>
      <c r="H452" s="42">
        <f>G452/7.5345</f>
        <v>0</v>
      </c>
      <c r="I452" s="42">
        <v>0</v>
      </c>
      <c r="J452" s="68" t="e">
        <f t="shared" si="158"/>
        <v>#DIV/0!</v>
      </c>
    </row>
    <row r="453" spans="1:10" ht="26.25" hidden="1" x14ac:dyDescent="0.25">
      <c r="A453" s="74">
        <v>3227</v>
      </c>
      <c r="B453" s="75" t="s">
        <v>130</v>
      </c>
      <c r="C453" s="38">
        <v>3002.33</v>
      </c>
      <c r="D453" s="38">
        <f>C453/7.5345</f>
        <v>398.47766938748418</v>
      </c>
      <c r="E453" s="42">
        <v>2000</v>
      </c>
      <c r="F453" s="38">
        <f>E453/7.5345</f>
        <v>265.44561682925212</v>
      </c>
      <c r="G453" s="38">
        <v>0</v>
      </c>
      <c r="H453" s="42">
        <f>G453/7.5345</f>
        <v>0</v>
      </c>
      <c r="I453" s="42">
        <v>0</v>
      </c>
      <c r="J453" s="68" t="e">
        <f t="shared" si="158"/>
        <v>#DIV/0!</v>
      </c>
    </row>
    <row r="454" spans="1:10" hidden="1" x14ac:dyDescent="0.25">
      <c r="A454" s="88">
        <v>323</v>
      </c>
      <c r="B454" s="89" t="s">
        <v>131</v>
      </c>
      <c r="C454" s="36">
        <f t="shared" ref="C454:I454" si="162">SUM(C455:C456)</f>
        <v>632.19000000000005</v>
      </c>
      <c r="D454" s="36">
        <f t="shared" si="162"/>
        <v>83.906032251642443</v>
      </c>
      <c r="E454" s="36">
        <f t="shared" si="162"/>
        <v>8000</v>
      </c>
      <c r="F454" s="36">
        <f t="shared" si="162"/>
        <v>1061.7824673170085</v>
      </c>
      <c r="G454" s="36">
        <f t="shared" si="162"/>
        <v>0</v>
      </c>
      <c r="H454" s="36">
        <f t="shared" si="162"/>
        <v>0</v>
      </c>
      <c r="I454" s="36">
        <f t="shared" si="162"/>
        <v>0</v>
      </c>
      <c r="J454" s="68" t="e">
        <f t="shared" si="158"/>
        <v>#DIV/0!</v>
      </c>
    </row>
    <row r="455" spans="1:10" hidden="1" x14ac:dyDescent="0.25">
      <c r="A455" s="74">
        <v>3237</v>
      </c>
      <c r="B455" s="75" t="s">
        <v>137</v>
      </c>
      <c r="C455" s="38">
        <v>632.19000000000005</v>
      </c>
      <c r="D455" s="38">
        <f>C455/7.5345</f>
        <v>83.906032251642443</v>
      </c>
      <c r="E455" s="42">
        <v>7000</v>
      </c>
      <c r="F455" s="38">
        <f>E455/7.5345</f>
        <v>929.05965890238235</v>
      </c>
      <c r="G455" s="38">
        <v>0</v>
      </c>
      <c r="H455" s="42">
        <f>G455/7.5345</f>
        <v>0</v>
      </c>
      <c r="I455" s="42">
        <v>0</v>
      </c>
      <c r="J455" s="68" t="e">
        <f t="shared" si="158"/>
        <v>#DIV/0!</v>
      </c>
    </row>
    <row r="456" spans="1:10" hidden="1" x14ac:dyDescent="0.25">
      <c r="A456" s="74">
        <v>3239</v>
      </c>
      <c r="B456" s="75" t="s">
        <v>139</v>
      </c>
      <c r="C456" s="38">
        <v>0</v>
      </c>
      <c r="D456" s="38">
        <f>C456/7.5345</f>
        <v>0</v>
      </c>
      <c r="E456" s="42">
        <v>1000</v>
      </c>
      <c r="F456" s="38">
        <f>E456/7.5345</f>
        <v>132.72280841462606</v>
      </c>
      <c r="G456" s="38">
        <v>0</v>
      </c>
      <c r="H456" s="42">
        <f>G456/7.5345</f>
        <v>0</v>
      </c>
      <c r="I456" s="42">
        <v>0</v>
      </c>
      <c r="J456" s="68" t="e">
        <f t="shared" si="158"/>
        <v>#DIV/0!</v>
      </c>
    </row>
    <row r="457" spans="1:10" ht="26.25" hidden="1" x14ac:dyDescent="0.25">
      <c r="A457" s="88">
        <v>329</v>
      </c>
      <c r="B457" s="89" t="s">
        <v>140</v>
      </c>
      <c r="C457" s="36">
        <f t="shared" ref="C457:I457" si="163">C458</f>
        <v>1582.33</v>
      </c>
      <c r="D457" s="36">
        <f t="shared" si="163"/>
        <v>210.01128143871523</v>
      </c>
      <c r="E457" s="36">
        <f t="shared" si="163"/>
        <v>9000</v>
      </c>
      <c r="F457" s="36">
        <f t="shared" si="163"/>
        <v>1194.5052757316344</v>
      </c>
      <c r="G457" s="36">
        <f t="shared" si="163"/>
        <v>0</v>
      </c>
      <c r="H457" s="36">
        <f t="shared" si="163"/>
        <v>0</v>
      </c>
      <c r="I457" s="36">
        <f t="shared" si="163"/>
        <v>0</v>
      </c>
      <c r="J457" s="68" t="e">
        <f t="shared" si="158"/>
        <v>#DIV/0!</v>
      </c>
    </row>
    <row r="458" spans="1:10" ht="26.25" hidden="1" x14ac:dyDescent="0.25">
      <c r="A458" s="74">
        <v>3299</v>
      </c>
      <c r="B458" s="75" t="s">
        <v>140</v>
      </c>
      <c r="C458" s="38">
        <v>1582.33</v>
      </c>
      <c r="D458" s="38">
        <f>C458/7.5345</f>
        <v>210.01128143871523</v>
      </c>
      <c r="E458" s="42">
        <v>9000</v>
      </c>
      <c r="F458" s="38">
        <f>E458/7.5345</f>
        <v>1194.5052757316344</v>
      </c>
      <c r="G458" s="38">
        <v>0</v>
      </c>
      <c r="H458" s="42">
        <f>G458/7.5345</f>
        <v>0</v>
      </c>
      <c r="I458" s="42">
        <v>0</v>
      </c>
      <c r="J458" s="68" t="e">
        <f t="shared" si="158"/>
        <v>#DIV/0!</v>
      </c>
    </row>
    <row r="459" spans="1:10" x14ac:dyDescent="0.25">
      <c r="A459" s="190" t="s">
        <v>204</v>
      </c>
      <c r="B459" s="191" t="s">
        <v>205</v>
      </c>
      <c r="C459" s="59">
        <f>C460+C476</f>
        <v>531467.17000000004</v>
      </c>
      <c r="D459" s="59">
        <f>D460+D476</f>
        <v>70537.815382573492</v>
      </c>
      <c r="E459" s="59">
        <f>E460+E476</f>
        <v>602500</v>
      </c>
      <c r="F459" s="59">
        <f>F460+F476</f>
        <v>79965.492069812186</v>
      </c>
      <c r="G459" s="59">
        <f>G460+G476</f>
        <v>489030</v>
      </c>
      <c r="H459" s="159">
        <v>23544.880000000001</v>
      </c>
      <c r="I459" s="159">
        <v>18536.12</v>
      </c>
      <c r="J459" s="160">
        <f t="shared" si="158"/>
        <v>78.726755031242462</v>
      </c>
    </row>
    <row r="460" spans="1:10" x14ac:dyDescent="0.25">
      <c r="A460" s="82" t="s">
        <v>46</v>
      </c>
      <c r="B460" s="117" t="s">
        <v>47</v>
      </c>
      <c r="C460" s="63">
        <f t="shared" ref="C460:G460" si="164">C461</f>
        <v>120463.03</v>
      </c>
      <c r="D460" s="63">
        <f t="shared" si="164"/>
        <v>15988.191651735349</v>
      </c>
      <c r="E460" s="63">
        <f t="shared" si="164"/>
        <v>144280</v>
      </c>
      <c r="F460" s="63">
        <f t="shared" si="164"/>
        <v>19149.246798062246</v>
      </c>
      <c r="G460" s="63">
        <f t="shared" si="164"/>
        <v>117530</v>
      </c>
      <c r="H460" s="63">
        <v>5886.12</v>
      </c>
      <c r="I460" s="63">
        <v>6178.7</v>
      </c>
      <c r="J460" s="64">
        <f t="shared" si="158"/>
        <v>104.970676778591</v>
      </c>
    </row>
    <row r="461" spans="1:10" x14ac:dyDescent="0.25">
      <c r="A461" s="84">
        <v>3</v>
      </c>
      <c r="B461" s="85" t="s">
        <v>108</v>
      </c>
      <c r="C461" s="67">
        <f t="shared" ref="C461:G461" si="165">C462+C471</f>
        <v>120463.03</v>
      </c>
      <c r="D461" s="67">
        <f t="shared" si="165"/>
        <v>15988.191651735349</v>
      </c>
      <c r="E461" s="67">
        <f t="shared" si="165"/>
        <v>144280</v>
      </c>
      <c r="F461" s="67">
        <f t="shared" si="165"/>
        <v>19149.246798062246</v>
      </c>
      <c r="G461" s="67">
        <f t="shared" si="165"/>
        <v>117530</v>
      </c>
      <c r="H461" s="67">
        <v>5886.12</v>
      </c>
      <c r="I461" s="67">
        <v>6178.7</v>
      </c>
      <c r="J461" s="121">
        <f t="shared" si="158"/>
        <v>104.970676778591</v>
      </c>
    </row>
    <row r="462" spans="1:10" x14ac:dyDescent="0.25">
      <c r="A462" s="86">
        <v>31</v>
      </c>
      <c r="B462" s="87" t="s">
        <v>64</v>
      </c>
      <c r="C462" s="71">
        <f>C463+C467+C469</f>
        <v>118952.39</v>
      </c>
      <c r="D462" s="71">
        <f>D463+D467+D469</f>
        <v>15787.695268431879</v>
      </c>
      <c r="E462" s="71">
        <f>E463+E467+E469</f>
        <v>139760</v>
      </c>
      <c r="F462" s="71">
        <f>F463+F467+F469</f>
        <v>18549.339704028138</v>
      </c>
      <c r="G462" s="71">
        <f>G463+G467+G469</f>
        <v>113010</v>
      </c>
      <c r="H462" s="71">
        <v>5743.58</v>
      </c>
      <c r="I462" s="71">
        <v>5260.46</v>
      </c>
      <c r="J462" s="128">
        <f t="shared" si="158"/>
        <v>91.588521444813168</v>
      </c>
    </row>
    <row r="463" spans="1:10" x14ac:dyDescent="0.25">
      <c r="A463" s="88">
        <v>311</v>
      </c>
      <c r="B463" s="89" t="s">
        <v>163</v>
      </c>
      <c r="C463" s="36">
        <f>SUM(C464:C466)</f>
        <v>99800.8</v>
      </c>
      <c r="D463" s="36">
        <f>SUM(D464:D466)</f>
        <v>13245.842458026411</v>
      </c>
      <c r="E463" s="36">
        <f>SUM(E464:E466)</f>
        <v>120680</v>
      </c>
      <c r="F463" s="36">
        <f>SUM(F464:F466)</f>
        <v>16016.988519477072</v>
      </c>
      <c r="G463" s="36">
        <f>SUM(G464:G466)</f>
        <v>97880</v>
      </c>
      <c r="H463" s="36">
        <v>4645.3</v>
      </c>
      <c r="I463" s="36">
        <v>4917.13</v>
      </c>
      <c r="J463" s="68">
        <f t="shared" si="158"/>
        <v>105.85172109443954</v>
      </c>
    </row>
    <row r="464" spans="1:10" x14ac:dyDescent="0.25">
      <c r="A464" s="74">
        <v>3111</v>
      </c>
      <c r="B464" s="75" t="s">
        <v>164</v>
      </c>
      <c r="C464" s="38">
        <v>99800.8</v>
      </c>
      <c r="D464" s="38">
        <f>C464/7.5345</f>
        <v>13245.842458026411</v>
      </c>
      <c r="E464" s="42">
        <v>115680</v>
      </c>
      <c r="F464" s="38">
        <f>E464/7.5345</f>
        <v>15353.374477403941</v>
      </c>
      <c r="G464" s="38">
        <v>91680</v>
      </c>
      <c r="H464" s="42">
        <v>4645.3</v>
      </c>
      <c r="I464" s="42">
        <v>4917.13</v>
      </c>
      <c r="J464" s="68">
        <f t="shared" si="158"/>
        <v>105.85172109443954</v>
      </c>
    </row>
    <row r="465" spans="1:10" x14ac:dyDescent="0.25">
      <c r="A465" s="74">
        <v>3113</v>
      </c>
      <c r="B465" s="75" t="s">
        <v>193</v>
      </c>
      <c r="C465" s="38">
        <v>0</v>
      </c>
      <c r="D465" s="38">
        <f>C465/7.5345</f>
        <v>0</v>
      </c>
      <c r="E465" s="42">
        <v>3800</v>
      </c>
      <c r="F465" s="38">
        <f>E465/7.5345</f>
        <v>504.346671975579</v>
      </c>
      <c r="G465" s="38">
        <v>3800</v>
      </c>
      <c r="H465" s="42">
        <v>0</v>
      </c>
      <c r="I465" s="42">
        <v>0</v>
      </c>
      <c r="J465" s="68">
        <v>0</v>
      </c>
    </row>
    <row r="466" spans="1:10" x14ac:dyDescent="0.25">
      <c r="A466" s="74">
        <v>3114</v>
      </c>
      <c r="B466" s="75" t="s">
        <v>194</v>
      </c>
      <c r="C466" s="38">
        <v>0</v>
      </c>
      <c r="D466" s="38">
        <f>C466/7.5345</f>
        <v>0</v>
      </c>
      <c r="E466" s="42">
        <v>1200</v>
      </c>
      <c r="F466" s="38">
        <f>E466/7.5345</f>
        <v>159.26737009755126</v>
      </c>
      <c r="G466" s="38">
        <v>2400</v>
      </c>
      <c r="H466" s="42">
        <v>0</v>
      </c>
      <c r="I466" s="42">
        <v>0</v>
      </c>
      <c r="J466" s="68">
        <v>0</v>
      </c>
    </row>
    <row r="467" spans="1:10" x14ac:dyDescent="0.25">
      <c r="A467" s="88">
        <v>312</v>
      </c>
      <c r="B467" s="89" t="s">
        <v>165</v>
      </c>
      <c r="C467" s="36">
        <f t="shared" ref="C467:G467" si="166">C468</f>
        <v>0</v>
      </c>
      <c r="D467" s="36">
        <f t="shared" si="166"/>
        <v>0</v>
      </c>
      <c r="E467" s="36">
        <f t="shared" si="166"/>
        <v>0</v>
      </c>
      <c r="F467" s="36">
        <f t="shared" si="166"/>
        <v>0</v>
      </c>
      <c r="G467" s="36">
        <f t="shared" si="166"/>
        <v>0</v>
      </c>
      <c r="H467" s="36">
        <v>331.81</v>
      </c>
      <c r="I467" s="36">
        <v>343.33</v>
      </c>
      <c r="J467" s="68">
        <v>0</v>
      </c>
    </row>
    <row r="468" spans="1:10" x14ac:dyDescent="0.25">
      <c r="A468" s="74">
        <v>3121</v>
      </c>
      <c r="B468" s="75" t="s">
        <v>165</v>
      </c>
      <c r="C468" s="38">
        <v>0</v>
      </c>
      <c r="D468" s="38">
        <f>C468/7.5345</f>
        <v>0</v>
      </c>
      <c r="E468" s="42">
        <v>0</v>
      </c>
      <c r="F468" s="38">
        <f>E468/7.5345</f>
        <v>0</v>
      </c>
      <c r="G468" s="38">
        <v>0</v>
      </c>
      <c r="H468" s="42">
        <v>331.81</v>
      </c>
      <c r="I468" s="42">
        <v>343.33</v>
      </c>
      <c r="J468" s="68">
        <v>0</v>
      </c>
    </row>
    <row r="469" spans="1:10" x14ac:dyDescent="0.25">
      <c r="A469" s="88">
        <v>313</v>
      </c>
      <c r="B469" s="89" t="s">
        <v>166</v>
      </c>
      <c r="C469" s="36">
        <f t="shared" ref="C469:G469" si="167">C470</f>
        <v>19151.59</v>
      </c>
      <c r="D469" s="36">
        <f t="shared" si="167"/>
        <v>2541.8528104054681</v>
      </c>
      <c r="E469" s="36">
        <f t="shared" si="167"/>
        <v>19080</v>
      </c>
      <c r="F469" s="36">
        <f t="shared" si="167"/>
        <v>2532.3511845510648</v>
      </c>
      <c r="G469" s="36">
        <f t="shared" si="167"/>
        <v>15130</v>
      </c>
      <c r="H469" s="36">
        <v>766.47</v>
      </c>
      <c r="I469" s="36">
        <v>811.32</v>
      </c>
      <c r="J469" s="68">
        <f>I469/H469*100</f>
        <v>105.85150103722259</v>
      </c>
    </row>
    <row r="470" spans="1:10" x14ac:dyDescent="0.25">
      <c r="A470" s="74">
        <v>3132</v>
      </c>
      <c r="B470" s="75" t="s">
        <v>167</v>
      </c>
      <c r="C470" s="38">
        <v>19151.59</v>
      </c>
      <c r="D470" s="38">
        <f>C470/7.5345</f>
        <v>2541.8528104054681</v>
      </c>
      <c r="E470" s="42">
        <v>19080</v>
      </c>
      <c r="F470" s="38">
        <f>E470/7.5345</f>
        <v>2532.3511845510648</v>
      </c>
      <c r="G470" s="38">
        <v>15130</v>
      </c>
      <c r="H470" s="42">
        <v>766.47</v>
      </c>
      <c r="I470" s="42">
        <v>811.32</v>
      </c>
      <c r="J470" s="68">
        <f>I470/H470*100</f>
        <v>105.85150103722259</v>
      </c>
    </row>
    <row r="471" spans="1:10" x14ac:dyDescent="0.25">
      <c r="A471" s="86">
        <v>32</v>
      </c>
      <c r="B471" s="87" t="s">
        <v>65</v>
      </c>
      <c r="C471" s="71">
        <f t="shared" ref="C471:G471" si="168">C472+C474</f>
        <v>1510.64</v>
      </c>
      <c r="D471" s="71">
        <f t="shared" si="168"/>
        <v>200.49638330347071</v>
      </c>
      <c r="E471" s="71">
        <f t="shared" si="168"/>
        <v>4520</v>
      </c>
      <c r="F471" s="71">
        <f t="shared" si="168"/>
        <v>599.90709403410983</v>
      </c>
      <c r="G471" s="71">
        <f t="shared" si="168"/>
        <v>4520</v>
      </c>
      <c r="H471" s="71">
        <v>142.54</v>
      </c>
      <c r="I471" s="71">
        <v>106.92</v>
      </c>
      <c r="J471" s="128">
        <f>I471/H471*100</f>
        <v>75.010523361863349</v>
      </c>
    </row>
    <row r="472" spans="1:10" x14ac:dyDescent="0.25">
      <c r="A472" s="88">
        <v>321</v>
      </c>
      <c r="B472" s="89" t="s">
        <v>123</v>
      </c>
      <c r="C472" s="36">
        <f t="shared" ref="C472:G472" si="169">C473</f>
        <v>1510.64</v>
      </c>
      <c r="D472" s="36">
        <f t="shared" si="169"/>
        <v>200.49638330347071</v>
      </c>
      <c r="E472" s="36">
        <f t="shared" si="169"/>
        <v>2520</v>
      </c>
      <c r="F472" s="36">
        <f t="shared" si="169"/>
        <v>334.46147720485766</v>
      </c>
      <c r="G472" s="36">
        <f t="shared" si="169"/>
        <v>2520</v>
      </c>
      <c r="H472" s="36">
        <v>142.54</v>
      </c>
      <c r="I472" s="36">
        <v>106.92</v>
      </c>
      <c r="J472" s="68">
        <f>I472/H472*100</f>
        <v>75.010523361863349</v>
      </c>
    </row>
    <row r="473" spans="1:10" x14ac:dyDescent="0.25">
      <c r="A473" s="74">
        <v>3212</v>
      </c>
      <c r="B473" s="75" t="s">
        <v>168</v>
      </c>
      <c r="C473" s="38">
        <v>1510.64</v>
      </c>
      <c r="D473" s="38">
        <f>C473/7.5345</f>
        <v>200.49638330347071</v>
      </c>
      <c r="E473" s="42">
        <v>2520</v>
      </c>
      <c r="F473" s="38">
        <f>E473/7.5345</f>
        <v>334.46147720485766</v>
      </c>
      <c r="G473" s="38">
        <v>2520</v>
      </c>
      <c r="H473" s="42">
        <v>142.54</v>
      </c>
      <c r="I473" s="42">
        <v>106.92</v>
      </c>
      <c r="J473" s="68">
        <f>I473/H473*100</f>
        <v>75.010523361863349</v>
      </c>
    </row>
    <row r="474" spans="1:10" x14ac:dyDescent="0.25">
      <c r="A474" s="72">
        <v>322</v>
      </c>
      <c r="B474" s="73" t="s">
        <v>109</v>
      </c>
      <c r="C474" s="36">
        <f t="shared" ref="C474:I474" si="170">C475</f>
        <v>0</v>
      </c>
      <c r="D474" s="36">
        <f t="shared" si="170"/>
        <v>0</v>
      </c>
      <c r="E474" s="36">
        <f t="shared" si="170"/>
        <v>2000</v>
      </c>
      <c r="F474" s="36">
        <f t="shared" si="170"/>
        <v>265.44561682925212</v>
      </c>
      <c r="G474" s="36">
        <f t="shared" si="170"/>
        <v>2000</v>
      </c>
      <c r="H474" s="36">
        <v>0</v>
      </c>
      <c r="I474" s="36">
        <f t="shared" si="170"/>
        <v>0</v>
      </c>
      <c r="J474" s="68">
        <v>0</v>
      </c>
    </row>
    <row r="475" spans="1:10" x14ac:dyDescent="0.25">
      <c r="A475" s="74">
        <v>3221</v>
      </c>
      <c r="B475" s="75" t="s">
        <v>127</v>
      </c>
      <c r="C475" s="38">
        <v>0</v>
      </c>
      <c r="D475" s="38">
        <f>C475/7.5345</f>
        <v>0</v>
      </c>
      <c r="E475" s="42">
        <v>2000</v>
      </c>
      <c r="F475" s="38">
        <f>E475/7.5345</f>
        <v>265.44561682925212</v>
      </c>
      <c r="G475" s="38">
        <v>2000</v>
      </c>
      <c r="H475" s="42">
        <v>0</v>
      </c>
      <c r="I475" s="42">
        <v>0</v>
      </c>
      <c r="J475" s="68">
        <v>0</v>
      </c>
    </row>
    <row r="476" spans="1:10" x14ac:dyDescent="0.25">
      <c r="A476" s="82" t="s">
        <v>38</v>
      </c>
      <c r="B476" s="117" t="s">
        <v>270</v>
      </c>
      <c r="C476" s="63">
        <f t="shared" ref="C476:G476" si="171">C477</f>
        <v>411004.14</v>
      </c>
      <c r="D476" s="63">
        <f t="shared" si="171"/>
        <v>54549.623730838146</v>
      </c>
      <c r="E476" s="63">
        <f t="shared" si="171"/>
        <v>458220</v>
      </c>
      <c r="F476" s="63">
        <f t="shared" si="171"/>
        <v>60816.24527174994</v>
      </c>
      <c r="G476" s="63">
        <f t="shared" si="171"/>
        <v>371500</v>
      </c>
      <c r="H476" s="63">
        <v>17658.759999999998</v>
      </c>
      <c r="I476" s="63">
        <v>12357.42</v>
      </c>
      <c r="J476" s="64">
        <f>I476/H476*100</f>
        <v>69.978979271477741</v>
      </c>
    </row>
    <row r="477" spans="1:10" x14ac:dyDescent="0.25">
      <c r="A477" s="84">
        <v>3</v>
      </c>
      <c r="B477" s="85" t="s">
        <v>108</v>
      </c>
      <c r="C477" s="67">
        <f t="shared" ref="C477:G477" si="172">C478+C487</f>
        <v>411004.14</v>
      </c>
      <c r="D477" s="67">
        <f t="shared" si="172"/>
        <v>54549.623730838146</v>
      </c>
      <c r="E477" s="67">
        <f t="shared" si="172"/>
        <v>458220</v>
      </c>
      <c r="F477" s="67">
        <f t="shared" si="172"/>
        <v>60816.24527174994</v>
      </c>
      <c r="G477" s="67">
        <f t="shared" si="172"/>
        <v>371500</v>
      </c>
      <c r="H477" s="67">
        <v>17657.759999999998</v>
      </c>
      <c r="I477" s="67">
        <v>12357.42</v>
      </c>
      <c r="J477" s="121">
        <f>I477/H477*100</f>
        <v>69.982942343762744</v>
      </c>
    </row>
    <row r="478" spans="1:10" x14ac:dyDescent="0.25">
      <c r="A478" s="86">
        <v>31</v>
      </c>
      <c r="B478" s="87" t="s">
        <v>64</v>
      </c>
      <c r="C478" s="71">
        <f t="shared" ref="C478:G478" si="173">C479+C483+C485</f>
        <v>406472.22000000003</v>
      </c>
      <c r="D478" s="71">
        <f t="shared" si="173"/>
        <v>53948.134580927734</v>
      </c>
      <c r="E478" s="71">
        <f t="shared" si="173"/>
        <v>450240</v>
      </c>
      <c r="F478" s="71">
        <f t="shared" si="173"/>
        <v>59757.117260601226</v>
      </c>
      <c r="G478" s="71">
        <f t="shared" si="173"/>
        <v>363520</v>
      </c>
      <c r="H478" s="71">
        <v>17230.73</v>
      </c>
      <c r="I478" s="71">
        <v>12143.58</v>
      </c>
      <c r="J478" s="128">
        <f>I478/H478*100</f>
        <v>70.476294387991686</v>
      </c>
    </row>
    <row r="479" spans="1:10" x14ac:dyDescent="0.25">
      <c r="A479" s="88">
        <v>311</v>
      </c>
      <c r="B479" s="89" t="s">
        <v>163</v>
      </c>
      <c r="C479" s="36">
        <f>SUM(C480:C482)</f>
        <v>342927.58</v>
      </c>
      <c r="D479" s="36">
        <f>SUM(D480:D482)</f>
        <v>45514.311500431351</v>
      </c>
      <c r="E479" s="36">
        <f>SUM(E480:E482)</f>
        <v>374820</v>
      </c>
      <c r="F479" s="36">
        <f>SUM(F480:F482)</f>
        <v>49747.163049970135</v>
      </c>
      <c r="G479" s="36">
        <f>SUM(G480:G482)</f>
        <v>300620</v>
      </c>
      <c r="H479" s="36">
        <v>13935.89</v>
      </c>
      <c r="I479" s="36">
        <v>9834.26</v>
      </c>
      <c r="J479" s="68">
        <f>I479/H479*100</f>
        <v>70.567864700424593</v>
      </c>
    </row>
    <row r="480" spans="1:10" x14ac:dyDescent="0.25">
      <c r="A480" s="74">
        <v>3111</v>
      </c>
      <c r="B480" s="75" t="s">
        <v>164</v>
      </c>
      <c r="C480" s="38">
        <v>342927.58</v>
      </c>
      <c r="D480" s="38">
        <f>C480/7.5345</f>
        <v>45514.311500431351</v>
      </c>
      <c r="E480" s="42">
        <v>366320</v>
      </c>
      <c r="F480" s="38">
        <f>E480/7.5345</f>
        <v>48619.019178445815</v>
      </c>
      <c r="G480" s="38">
        <v>290320</v>
      </c>
      <c r="H480" s="42">
        <v>13935.89</v>
      </c>
      <c r="I480" s="42">
        <v>9834.26</v>
      </c>
      <c r="J480" s="68">
        <f>I480/H480*100</f>
        <v>70.567864700424593</v>
      </c>
    </row>
    <row r="481" spans="1:10" x14ac:dyDescent="0.25">
      <c r="A481" s="74">
        <v>3113</v>
      </c>
      <c r="B481" s="75" t="s">
        <v>193</v>
      </c>
      <c r="C481" s="38">
        <v>0</v>
      </c>
      <c r="D481" s="38">
        <f>C481/7.5345</f>
        <v>0</v>
      </c>
      <c r="E481" s="42">
        <v>6700</v>
      </c>
      <c r="F481" s="38">
        <f>E481/7.5345</f>
        <v>889.24281637799447</v>
      </c>
      <c r="G481" s="38">
        <v>6700</v>
      </c>
      <c r="H481" s="42">
        <v>0</v>
      </c>
      <c r="I481" s="42">
        <v>0</v>
      </c>
      <c r="J481" s="68">
        <v>0</v>
      </c>
    </row>
    <row r="482" spans="1:10" x14ac:dyDescent="0.25">
      <c r="A482" s="74">
        <v>3114</v>
      </c>
      <c r="B482" s="75" t="s">
        <v>194</v>
      </c>
      <c r="C482" s="38">
        <v>0</v>
      </c>
      <c r="D482" s="38">
        <f>C482/7.5345</f>
        <v>0</v>
      </c>
      <c r="E482" s="42">
        <v>1800</v>
      </c>
      <c r="F482" s="38">
        <f>E482/7.5345</f>
        <v>238.90105514632688</v>
      </c>
      <c r="G482" s="38">
        <v>3600</v>
      </c>
      <c r="H482" s="42">
        <v>0</v>
      </c>
      <c r="I482" s="42">
        <v>0</v>
      </c>
      <c r="J482" s="68">
        <v>0</v>
      </c>
    </row>
    <row r="483" spans="1:10" x14ac:dyDescent="0.25">
      <c r="A483" s="88">
        <v>312</v>
      </c>
      <c r="B483" s="89" t="s">
        <v>165</v>
      </c>
      <c r="C483" s="36">
        <f t="shared" ref="C483:G483" si="174">C484</f>
        <v>11100</v>
      </c>
      <c r="D483" s="36">
        <f t="shared" si="174"/>
        <v>1473.2231734023492</v>
      </c>
      <c r="E483" s="36">
        <f t="shared" si="174"/>
        <v>15000</v>
      </c>
      <c r="F483" s="36">
        <f t="shared" si="174"/>
        <v>1990.8421262193906</v>
      </c>
      <c r="G483" s="36">
        <f t="shared" si="174"/>
        <v>15000</v>
      </c>
      <c r="H483" s="36">
        <v>995.42</v>
      </c>
      <c r="I483" s="36">
        <v>686.67</v>
      </c>
      <c r="J483" s="68">
        <f t="shared" ref="J483:J489" si="175">I483/H483*100</f>
        <v>68.982941873781925</v>
      </c>
    </row>
    <row r="484" spans="1:10" x14ac:dyDescent="0.25">
      <c r="A484" s="74">
        <v>3121</v>
      </c>
      <c r="B484" s="75" t="s">
        <v>165</v>
      </c>
      <c r="C484" s="38">
        <v>11100</v>
      </c>
      <c r="D484" s="38">
        <f>C484/7.5345</f>
        <v>1473.2231734023492</v>
      </c>
      <c r="E484" s="42">
        <v>15000</v>
      </c>
      <c r="F484" s="38">
        <f>E484/7.5345</f>
        <v>1990.8421262193906</v>
      </c>
      <c r="G484" s="38">
        <v>15000</v>
      </c>
      <c r="H484" s="42">
        <v>995.42</v>
      </c>
      <c r="I484" s="42">
        <v>686.67</v>
      </c>
      <c r="J484" s="68">
        <f t="shared" si="175"/>
        <v>68.982941873781925</v>
      </c>
    </row>
    <row r="485" spans="1:10" x14ac:dyDescent="0.25">
      <c r="A485" s="88">
        <v>313</v>
      </c>
      <c r="B485" s="89" t="s">
        <v>166</v>
      </c>
      <c r="C485" s="36">
        <f t="shared" ref="C485:G485" si="176">C486</f>
        <v>52444.639999999999</v>
      </c>
      <c r="D485" s="36">
        <f t="shared" si="176"/>
        <v>6960.5999070940334</v>
      </c>
      <c r="E485" s="36">
        <f t="shared" si="176"/>
        <v>60420</v>
      </c>
      <c r="F485" s="36">
        <f t="shared" si="176"/>
        <v>8019.1120844117058</v>
      </c>
      <c r="G485" s="36">
        <f t="shared" si="176"/>
        <v>47900</v>
      </c>
      <c r="H485" s="36">
        <v>2299.42</v>
      </c>
      <c r="I485" s="36">
        <v>1622.65</v>
      </c>
      <c r="J485" s="68">
        <f t="shared" si="175"/>
        <v>70.567795357090048</v>
      </c>
    </row>
    <row r="486" spans="1:10" x14ac:dyDescent="0.25">
      <c r="A486" s="74">
        <v>3132</v>
      </c>
      <c r="B486" s="75" t="s">
        <v>167</v>
      </c>
      <c r="C486" s="38">
        <v>52444.639999999999</v>
      </c>
      <c r="D486" s="38">
        <f>C486/7.5345</f>
        <v>6960.5999070940334</v>
      </c>
      <c r="E486" s="42">
        <v>60420</v>
      </c>
      <c r="F486" s="38">
        <f>E486/7.5345</f>
        <v>8019.1120844117058</v>
      </c>
      <c r="G486" s="38">
        <v>47900</v>
      </c>
      <c r="H486" s="42">
        <v>2299.42</v>
      </c>
      <c r="I486" s="42">
        <v>1622.65</v>
      </c>
      <c r="J486" s="68">
        <f t="shared" si="175"/>
        <v>70.567795357090048</v>
      </c>
    </row>
    <row r="487" spans="1:10" x14ac:dyDescent="0.25">
      <c r="A487" s="86">
        <v>32</v>
      </c>
      <c r="B487" s="87" t="s">
        <v>65</v>
      </c>
      <c r="C487" s="71">
        <f t="shared" ref="C487:G488" si="177">C488</f>
        <v>4531.92</v>
      </c>
      <c r="D487" s="71">
        <f t="shared" si="177"/>
        <v>601.48914991041204</v>
      </c>
      <c r="E487" s="71">
        <f t="shared" si="177"/>
        <v>7980</v>
      </c>
      <c r="F487" s="71">
        <f t="shared" si="177"/>
        <v>1059.1280111487158</v>
      </c>
      <c r="G487" s="71">
        <f t="shared" si="177"/>
        <v>7980</v>
      </c>
      <c r="H487" s="71">
        <v>428.03</v>
      </c>
      <c r="I487" s="71">
        <v>213.84</v>
      </c>
      <c r="J487" s="128">
        <f t="shared" si="175"/>
        <v>49.959115015302672</v>
      </c>
    </row>
    <row r="488" spans="1:10" x14ac:dyDescent="0.25">
      <c r="A488" s="88">
        <v>321</v>
      </c>
      <c r="B488" s="89" t="s">
        <v>123</v>
      </c>
      <c r="C488" s="36">
        <f t="shared" si="177"/>
        <v>4531.92</v>
      </c>
      <c r="D488" s="36">
        <f t="shared" si="177"/>
        <v>601.48914991041204</v>
      </c>
      <c r="E488" s="36">
        <f t="shared" si="177"/>
        <v>7980</v>
      </c>
      <c r="F488" s="36">
        <f t="shared" si="177"/>
        <v>1059.1280111487158</v>
      </c>
      <c r="G488" s="36">
        <f t="shared" si="177"/>
        <v>7980</v>
      </c>
      <c r="H488" s="36">
        <v>428.03</v>
      </c>
      <c r="I488" s="36">
        <v>213.84</v>
      </c>
      <c r="J488" s="68">
        <f t="shared" si="175"/>
        <v>49.959115015302672</v>
      </c>
    </row>
    <row r="489" spans="1:10" x14ac:dyDescent="0.25">
      <c r="A489" s="74">
        <v>3212</v>
      </c>
      <c r="B489" s="75" t="s">
        <v>168</v>
      </c>
      <c r="C489" s="38">
        <v>4531.92</v>
      </c>
      <c r="D489" s="38">
        <f>C489/7.5345</f>
        <v>601.48914991041204</v>
      </c>
      <c r="E489" s="42">
        <v>7980</v>
      </c>
      <c r="F489" s="38">
        <f>E489/7.5345</f>
        <v>1059.1280111487158</v>
      </c>
      <c r="G489" s="38">
        <v>7980</v>
      </c>
      <c r="H489" s="42">
        <v>428.03</v>
      </c>
      <c r="I489" s="42">
        <v>213.84</v>
      </c>
      <c r="J489" s="68">
        <f t="shared" si="175"/>
        <v>49.959115015302672</v>
      </c>
    </row>
    <row r="490" spans="1:10" x14ac:dyDescent="0.25">
      <c r="A490" s="190" t="s">
        <v>206</v>
      </c>
      <c r="B490" s="191" t="s">
        <v>207</v>
      </c>
      <c r="C490" s="59">
        <f>C491+C496</f>
        <v>863.95</v>
      </c>
      <c r="D490" s="59">
        <f>D491+D496</f>
        <v>114.66587032981617</v>
      </c>
      <c r="E490" s="59">
        <f>E491+E496</f>
        <v>5000</v>
      </c>
      <c r="F490" s="59">
        <f>F491+F496</f>
        <v>663.61404207313035</v>
      </c>
      <c r="G490" s="59">
        <f>G491+G496</f>
        <v>5000</v>
      </c>
      <c r="H490" s="159">
        <v>4034.77</v>
      </c>
      <c r="I490" s="159">
        <v>67.19</v>
      </c>
      <c r="J490" s="160">
        <v>0</v>
      </c>
    </row>
    <row r="491" spans="1:10" x14ac:dyDescent="0.25">
      <c r="A491" s="118" t="s">
        <v>43</v>
      </c>
      <c r="B491" s="119" t="s">
        <v>44</v>
      </c>
      <c r="C491" s="63">
        <f t="shared" ref="C491:I494" si="178">C492</f>
        <v>863.95</v>
      </c>
      <c r="D491" s="63">
        <f t="shared" si="178"/>
        <v>114.66587032981617</v>
      </c>
      <c r="E491" s="63">
        <f t="shared" si="178"/>
        <v>1000</v>
      </c>
      <c r="F491" s="63">
        <f t="shared" si="178"/>
        <v>132.72280841462606</v>
      </c>
      <c r="G491" s="63">
        <f t="shared" si="178"/>
        <v>1000</v>
      </c>
      <c r="H491" s="63">
        <v>0</v>
      </c>
      <c r="I491" s="63">
        <f t="shared" si="178"/>
        <v>0</v>
      </c>
      <c r="J491" s="64">
        <v>0</v>
      </c>
    </row>
    <row r="492" spans="1:10" x14ac:dyDescent="0.25">
      <c r="A492" s="84">
        <v>3</v>
      </c>
      <c r="B492" s="85" t="s">
        <v>108</v>
      </c>
      <c r="C492" s="67">
        <f t="shared" si="178"/>
        <v>863.95</v>
      </c>
      <c r="D492" s="67">
        <f t="shared" si="178"/>
        <v>114.66587032981617</v>
      </c>
      <c r="E492" s="67">
        <f t="shared" si="178"/>
        <v>1000</v>
      </c>
      <c r="F492" s="67">
        <f t="shared" si="178"/>
        <v>132.72280841462606</v>
      </c>
      <c r="G492" s="67">
        <f t="shared" si="178"/>
        <v>1000</v>
      </c>
      <c r="H492" s="67">
        <f t="shared" si="178"/>
        <v>0</v>
      </c>
      <c r="I492" s="67">
        <f t="shared" si="178"/>
        <v>0</v>
      </c>
      <c r="J492" s="121">
        <v>0</v>
      </c>
    </row>
    <row r="493" spans="1:10" x14ac:dyDescent="0.25">
      <c r="A493" s="86">
        <v>32</v>
      </c>
      <c r="B493" s="87" t="s">
        <v>65</v>
      </c>
      <c r="C493" s="71">
        <f t="shared" si="178"/>
        <v>863.95</v>
      </c>
      <c r="D493" s="71">
        <f t="shared" si="178"/>
        <v>114.66587032981617</v>
      </c>
      <c r="E493" s="71">
        <f t="shared" si="178"/>
        <v>1000</v>
      </c>
      <c r="F493" s="71">
        <f t="shared" si="178"/>
        <v>132.72280841462606</v>
      </c>
      <c r="G493" s="71">
        <f t="shared" si="178"/>
        <v>1000</v>
      </c>
      <c r="H493" s="71">
        <v>0</v>
      </c>
      <c r="I493" s="71">
        <f t="shared" si="178"/>
        <v>0</v>
      </c>
      <c r="J493" s="128">
        <v>0</v>
      </c>
    </row>
    <row r="494" spans="1:10" x14ac:dyDescent="0.25">
      <c r="A494" s="88">
        <v>329</v>
      </c>
      <c r="B494" s="120" t="s">
        <v>140</v>
      </c>
      <c r="C494" s="36">
        <f t="shared" si="178"/>
        <v>863.95</v>
      </c>
      <c r="D494" s="36">
        <f t="shared" si="178"/>
        <v>114.66587032981617</v>
      </c>
      <c r="E494" s="36">
        <f t="shared" si="178"/>
        <v>1000</v>
      </c>
      <c r="F494" s="36">
        <f t="shared" si="178"/>
        <v>132.72280841462606</v>
      </c>
      <c r="G494" s="36">
        <f t="shared" si="178"/>
        <v>1000</v>
      </c>
      <c r="H494" s="36">
        <v>0</v>
      </c>
      <c r="I494" s="36">
        <f t="shared" si="178"/>
        <v>0</v>
      </c>
      <c r="J494" s="68">
        <v>0</v>
      </c>
    </row>
    <row r="495" spans="1:10" ht="26.25" x14ac:dyDescent="0.25">
      <c r="A495" s="74">
        <v>3299</v>
      </c>
      <c r="B495" s="75" t="s">
        <v>140</v>
      </c>
      <c r="C495" s="38">
        <v>863.95</v>
      </c>
      <c r="D495" s="38">
        <f>C495/7.5345</f>
        <v>114.66587032981617</v>
      </c>
      <c r="E495" s="42">
        <v>1000</v>
      </c>
      <c r="F495" s="38">
        <f>E495/7.5345</f>
        <v>132.72280841462606</v>
      </c>
      <c r="G495" s="38">
        <v>1000</v>
      </c>
      <c r="H495" s="42">
        <v>0</v>
      </c>
      <c r="I495" s="42">
        <v>0</v>
      </c>
      <c r="J495" s="68">
        <v>0</v>
      </c>
    </row>
    <row r="496" spans="1:10" x14ac:dyDescent="0.25">
      <c r="A496" s="82" t="s">
        <v>46</v>
      </c>
      <c r="B496" s="117" t="s">
        <v>47</v>
      </c>
      <c r="C496" s="63">
        <f t="shared" ref="C496:I499" si="179">C497</f>
        <v>0</v>
      </c>
      <c r="D496" s="63">
        <f t="shared" si="179"/>
        <v>0</v>
      </c>
      <c r="E496" s="63">
        <f t="shared" si="179"/>
        <v>4000</v>
      </c>
      <c r="F496" s="63">
        <f t="shared" si="179"/>
        <v>530.89123365850423</v>
      </c>
      <c r="G496" s="63">
        <f t="shared" si="179"/>
        <v>4000</v>
      </c>
      <c r="H496" s="63">
        <v>4034.77</v>
      </c>
      <c r="I496" s="63">
        <v>67.19</v>
      </c>
      <c r="J496" s="64">
        <f t="shared" ref="J496:J507" si="180">I496/H496*100</f>
        <v>1.6652746005348507</v>
      </c>
    </row>
    <row r="497" spans="1:10" x14ac:dyDescent="0.25">
      <c r="A497" s="84">
        <v>3</v>
      </c>
      <c r="B497" s="85" t="s">
        <v>108</v>
      </c>
      <c r="C497" s="67">
        <f t="shared" si="179"/>
        <v>0</v>
      </c>
      <c r="D497" s="67">
        <f t="shared" si="179"/>
        <v>0</v>
      </c>
      <c r="E497" s="67">
        <f t="shared" si="179"/>
        <v>4000</v>
      </c>
      <c r="F497" s="67">
        <f t="shared" si="179"/>
        <v>530.89123365850423</v>
      </c>
      <c r="G497" s="67">
        <f t="shared" si="179"/>
        <v>4000</v>
      </c>
      <c r="H497" s="67">
        <v>4034.77</v>
      </c>
      <c r="I497" s="67">
        <f t="shared" si="179"/>
        <v>67.19</v>
      </c>
      <c r="J497" s="121">
        <f t="shared" si="180"/>
        <v>1.6652746005348507</v>
      </c>
    </row>
    <row r="498" spans="1:10" x14ac:dyDescent="0.25">
      <c r="A498" s="86">
        <v>32</v>
      </c>
      <c r="B498" s="87" t="s">
        <v>65</v>
      </c>
      <c r="C498" s="71">
        <f t="shared" si="179"/>
        <v>0</v>
      </c>
      <c r="D498" s="71">
        <f t="shared" si="179"/>
        <v>0</v>
      </c>
      <c r="E498" s="71">
        <f t="shared" si="179"/>
        <v>4000</v>
      </c>
      <c r="F498" s="71">
        <f t="shared" si="179"/>
        <v>530.89123365850423</v>
      </c>
      <c r="G498" s="71">
        <f t="shared" si="179"/>
        <v>4000</v>
      </c>
      <c r="H498" s="71">
        <v>4034.77</v>
      </c>
      <c r="I498" s="71">
        <v>67.19</v>
      </c>
      <c r="J498" s="128">
        <f t="shared" si="180"/>
        <v>1.6652746005348507</v>
      </c>
    </row>
    <row r="499" spans="1:10" x14ac:dyDescent="0.25">
      <c r="A499" s="88">
        <v>329</v>
      </c>
      <c r="B499" s="120" t="s">
        <v>140</v>
      </c>
      <c r="C499" s="36">
        <f t="shared" si="179"/>
        <v>0</v>
      </c>
      <c r="D499" s="36">
        <f t="shared" si="179"/>
        <v>0</v>
      </c>
      <c r="E499" s="36">
        <f t="shared" si="179"/>
        <v>4000</v>
      </c>
      <c r="F499" s="36">
        <f t="shared" si="179"/>
        <v>530.89123365850423</v>
      </c>
      <c r="G499" s="36">
        <f t="shared" si="179"/>
        <v>4000</v>
      </c>
      <c r="H499" s="36">
        <f t="shared" si="179"/>
        <v>4034.77</v>
      </c>
      <c r="I499" s="36">
        <v>67.19</v>
      </c>
      <c r="J499" s="68">
        <f t="shared" si="180"/>
        <v>1.6652746005348507</v>
      </c>
    </row>
    <row r="500" spans="1:10" ht="26.25" x14ac:dyDescent="0.25">
      <c r="A500" s="74">
        <v>3299</v>
      </c>
      <c r="B500" s="75" t="s">
        <v>140</v>
      </c>
      <c r="C500" s="38">
        <v>0</v>
      </c>
      <c r="D500" s="38">
        <f>C500/7.5345</f>
        <v>0</v>
      </c>
      <c r="E500" s="42">
        <v>4000</v>
      </c>
      <c r="F500" s="38">
        <f>E500/7.5345</f>
        <v>530.89123365850423</v>
      </c>
      <c r="G500" s="38">
        <v>4000</v>
      </c>
      <c r="H500" s="42">
        <v>4034.77</v>
      </c>
      <c r="I500" s="42">
        <v>67.19</v>
      </c>
      <c r="J500" s="68">
        <f t="shared" si="180"/>
        <v>1.6652746005348507</v>
      </c>
    </row>
    <row r="501" spans="1:10" x14ac:dyDescent="0.25">
      <c r="A501" s="186" t="s">
        <v>208</v>
      </c>
      <c r="B501" s="162" t="s">
        <v>178</v>
      </c>
      <c r="C501" s="59">
        <f>C502+C513+C521+C533+C540</f>
        <v>72652.37</v>
      </c>
      <c r="D501" s="59">
        <f>D502+D513+D521+D533+D540</f>
        <v>9642.6265843785241</v>
      </c>
      <c r="E501" s="59">
        <f>E502+E513+E521+E533+E540</f>
        <v>84500</v>
      </c>
      <c r="F501" s="59">
        <f>F502+F513+F521+F533+F540</f>
        <v>11215.0773110359</v>
      </c>
      <c r="G501" s="59">
        <f>G502+G513+G521+G533+G540</f>
        <v>69500</v>
      </c>
      <c r="H501" s="159">
        <v>38539.53</v>
      </c>
      <c r="I501" s="159">
        <v>5221.46</v>
      </c>
      <c r="J501" s="160">
        <f t="shared" si="180"/>
        <v>13.548322981624322</v>
      </c>
    </row>
    <row r="502" spans="1:10" x14ac:dyDescent="0.25">
      <c r="A502" s="102" t="s">
        <v>43</v>
      </c>
      <c r="B502" s="103" t="s">
        <v>44</v>
      </c>
      <c r="C502" s="63">
        <f t="shared" ref="C502:G503" si="181">C503</f>
        <v>7052.37</v>
      </c>
      <c r="D502" s="63">
        <f t="shared" si="181"/>
        <v>936.01035237905626</v>
      </c>
      <c r="E502" s="63">
        <f t="shared" si="181"/>
        <v>16500</v>
      </c>
      <c r="F502" s="63">
        <f t="shared" si="181"/>
        <v>2189.9263388413301</v>
      </c>
      <c r="G502" s="63">
        <f t="shared" si="181"/>
        <v>16500</v>
      </c>
      <c r="H502" s="63">
        <v>8968.8700000000008</v>
      </c>
      <c r="I502" s="63">
        <v>243.87</v>
      </c>
      <c r="J502" s="64">
        <f t="shared" si="180"/>
        <v>2.7190716333272751</v>
      </c>
    </row>
    <row r="503" spans="1:10" ht="26.25" x14ac:dyDescent="0.25">
      <c r="A503" s="84">
        <v>4</v>
      </c>
      <c r="B503" s="85" t="s">
        <v>71</v>
      </c>
      <c r="C503" s="67">
        <f t="shared" si="181"/>
        <v>7052.37</v>
      </c>
      <c r="D503" s="67">
        <f t="shared" si="181"/>
        <v>936.01035237905626</v>
      </c>
      <c r="E503" s="67">
        <f t="shared" si="181"/>
        <v>16500</v>
      </c>
      <c r="F503" s="67">
        <f t="shared" si="181"/>
        <v>2189.9263388413301</v>
      </c>
      <c r="G503" s="67">
        <f t="shared" si="181"/>
        <v>16500</v>
      </c>
      <c r="H503" s="67">
        <v>8968.8700000000008</v>
      </c>
      <c r="I503" s="67">
        <v>243.87</v>
      </c>
      <c r="J503" s="121">
        <f t="shared" si="180"/>
        <v>2.7190716333272751</v>
      </c>
    </row>
    <row r="504" spans="1:10" ht="26.25" x14ac:dyDescent="0.25">
      <c r="A504" s="86">
        <v>42</v>
      </c>
      <c r="B504" s="87" t="s">
        <v>179</v>
      </c>
      <c r="C504" s="71">
        <f t="shared" ref="C504:G504" si="182">C505+C511</f>
        <v>7052.37</v>
      </c>
      <c r="D504" s="71">
        <f t="shared" si="182"/>
        <v>936.01035237905626</v>
      </c>
      <c r="E504" s="71">
        <f t="shared" si="182"/>
        <v>16500</v>
      </c>
      <c r="F504" s="71">
        <f t="shared" si="182"/>
        <v>2189.9263388413301</v>
      </c>
      <c r="G504" s="71">
        <f t="shared" si="182"/>
        <v>16500</v>
      </c>
      <c r="H504" s="71">
        <v>8968.8700000000008</v>
      </c>
      <c r="I504" s="71">
        <v>243.87</v>
      </c>
      <c r="J504" s="128">
        <f t="shared" si="180"/>
        <v>2.7190716333272751</v>
      </c>
    </row>
    <row r="505" spans="1:10" x14ac:dyDescent="0.25">
      <c r="A505" s="88">
        <v>422</v>
      </c>
      <c r="B505" s="89" t="s">
        <v>180</v>
      </c>
      <c r="C505" s="36">
        <f t="shared" ref="C505:G505" si="183">SUM(C506:C510)</f>
        <v>0</v>
      </c>
      <c r="D505" s="36">
        <f t="shared" si="183"/>
        <v>0</v>
      </c>
      <c r="E505" s="36">
        <f t="shared" si="183"/>
        <v>13500</v>
      </c>
      <c r="F505" s="36">
        <f t="shared" si="183"/>
        <v>1791.757913597452</v>
      </c>
      <c r="G505" s="36">
        <f t="shared" si="183"/>
        <v>13500</v>
      </c>
      <c r="H505" s="36">
        <v>8291.98</v>
      </c>
      <c r="I505" s="36">
        <v>0</v>
      </c>
      <c r="J505" s="68">
        <f t="shared" si="180"/>
        <v>0</v>
      </c>
    </row>
    <row r="506" spans="1:10" x14ac:dyDescent="0.25">
      <c r="A506" s="74">
        <v>4221</v>
      </c>
      <c r="B506" s="75" t="s">
        <v>181</v>
      </c>
      <c r="C506" s="38">
        <v>0</v>
      </c>
      <c r="D506" s="38">
        <f>C506/7.5345</f>
        <v>0</v>
      </c>
      <c r="E506" s="42">
        <v>5000</v>
      </c>
      <c r="F506" s="38">
        <f>E506/7.5345</f>
        <v>663.61404207313024</v>
      </c>
      <c r="G506" s="38">
        <v>5000</v>
      </c>
      <c r="H506" s="42">
        <v>5690.62</v>
      </c>
      <c r="I506" s="42">
        <v>144.88</v>
      </c>
      <c r="J506" s="68">
        <f t="shared" si="180"/>
        <v>2.5459440271886016</v>
      </c>
    </row>
    <row r="507" spans="1:10" x14ac:dyDescent="0.25">
      <c r="A507" s="74">
        <v>4222</v>
      </c>
      <c r="B507" s="75" t="s">
        <v>209</v>
      </c>
      <c r="C507" s="38">
        <v>0</v>
      </c>
      <c r="D507" s="38">
        <f>C507/7.5345</f>
        <v>0</v>
      </c>
      <c r="E507" s="42">
        <v>500</v>
      </c>
      <c r="F507" s="38">
        <f>E507/7.5345</f>
        <v>66.361404207313029</v>
      </c>
      <c r="G507" s="38">
        <v>500</v>
      </c>
      <c r="H507" s="42">
        <v>530.89</v>
      </c>
      <c r="I507" s="42">
        <v>0</v>
      </c>
      <c r="J507" s="68">
        <f t="shared" si="180"/>
        <v>0</v>
      </c>
    </row>
    <row r="508" spans="1:10" x14ac:dyDescent="0.25">
      <c r="A508" s="74">
        <v>4223</v>
      </c>
      <c r="B508" s="75" t="s">
        <v>210</v>
      </c>
      <c r="C508" s="38">
        <v>0</v>
      </c>
      <c r="D508" s="38">
        <f>C508/7.5345</f>
        <v>0</v>
      </c>
      <c r="E508" s="42">
        <v>1000</v>
      </c>
      <c r="F508" s="38">
        <f>E508/7.5345</f>
        <v>132.72280841462606</v>
      </c>
      <c r="G508" s="38">
        <v>1000</v>
      </c>
      <c r="H508" s="42">
        <v>0</v>
      </c>
      <c r="I508" s="42">
        <v>0</v>
      </c>
      <c r="J508" s="68">
        <v>0</v>
      </c>
    </row>
    <row r="509" spans="1:10" x14ac:dyDescent="0.25">
      <c r="A509" s="74">
        <v>4226</v>
      </c>
      <c r="B509" s="75" t="s">
        <v>211</v>
      </c>
      <c r="C509" s="38">
        <v>0</v>
      </c>
      <c r="D509" s="38">
        <f>C509/7.5345</f>
        <v>0</v>
      </c>
      <c r="E509" s="42">
        <v>2000</v>
      </c>
      <c r="F509" s="38">
        <f>E509/7.5345</f>
        <v>265.44561682925212</v>
      </c>
      <c r="G509" s="38">
        <v>2000</v>
      </c>
      <c r="H509" s="42">
        <v>1367.04</v>
      </c>
      <c r="I509" s="42">
        <v>0</v>
      </c>
      <c r="J509" s="68">
        <f t="shared" ref="J509:J515" si="184">I509/H509*100</f>
        <v>0</v>
      </c>
    </row>
    <row r="510" spans="1:10" ht="26.25" x14ac:dyDescent="0.25">
      <c r="A510" s="74">
        <v>4227</v>
      </c>
      <c r="B510" s="75" t="s">
        <v>212</v>
      </c>
      <c r="C510" s="38">
        <v>0</v>
      </c>
      <c r="D510" s="38">
        <f>C510/7.5345</f>
        <v>0</v>
      </c>
      <c r="E510" s="42">
        <v>5000</v>
      </c>
      <c r="F510" s="38">
        <f>E510/7.5345</f>
        <v>663.61404207313024</v>
      </c>
      <c r="G510" s="38">
        <v>5000</v>
      </c>
      <c r="H510" s="42">
        <v>703.43</v>
      </c>
      <c r="I510" s="42">
        <v>0</v>
      </c>
      <c r="J510" s="68">
        <f t="shared" si="184"/>
        <v>0</v>
      </c>
    </row>
    <row r="511" spans="1:10" ht="26.25" x14ac:dyDescent="0.25">
      <c r="A511" s="88">
        <v>424</v>
      </c>
      <c r="B511" s="89" t="s">
        <v>213</v>
      </c>
      <c r="C511" s="36">
        <f t="shared" ref="C511:G511" si="185">C512</f>
        <v>7052.37</v>
      </c>
      <c r="D511" s="36">
        <f t="shared" si="185"/>
        <v>936.01035237905626</v>
      </c>
      <c r="E511" s="36">
        <f t="shared" si="185"/>
        <v>3000</v>
      </c>
      <c r="F511" s="36">
        <f t="shared" si="185"/>
        <v>398.16842524387812</v>
      </c>
      <c r="G511" s="36">
        <f t="shared" si="185"/>
        <v>3000</v>
      </c>
      <c r="H511" s="36">
        <v>676.89</v>
      </c>
      <c r="I511" s="36">
        <v>98.99</v>
      </c>
      <c r="J511" s="68">
        <f t="shared" si="184"/>
        <v>14.624237320687261</v>
      </c>
    </row>
    <row r="512" spans="1:10" x14ac:dyDescent="0.25">
      <c r="A512" s="74">
        <v>4241</v>
      </c>
      <c r="B512" s="75" t="s">
        <v>214</v>
      </c>
      <c r="C512" s="38">
        <v>7052.37</v>
      </c>
      <c r="D512" s="38">
        <f>C512/7.5345</f>
        <v>936.01035237905626</v>
      </c>
      <c r="E512" s="42">
        <v>3000</v>
      </c>
      <c r="F512" s="38">
        <f>E512/7.5345</f>
        <v>398.16842524387812</v>
      </c>
      <c r="G512" s="38">
        <v>3000</v>
      </c>
      <c r="H512" s="42">
        <v>676.89</v>
      </c>
      <c r="I512" s="42">
        <v>98.99</v>
      </c>
      <c r="J512" s="68">
        <f t="shared" si="184"/>
        <v>14.624237320687261</v>
      </c>
    </row>
    <row r="513" spans="1:10" x14ac:dyDescent="0.25">
      <c r="A513" s="102" t="s">
        <v>46</v>
      </c>
      <c r="B513" s="103" t="s">
        <v>47</v>
      </c>
      <c r="C513" s="63">
        <f t="shared" ref="C513:G514" si="186">C514</f>
        <v>3750</v>
      </c>
      <c r="D513" s="63">
        <f t="shared" si="186"/>
        <v>497.71053155484765</v>
      </c>
      <c r="E513" s="63">
        <f t="shared" si="186"/>
        <v>15000</v>
      </c>
      <c r="F513" s="63">
        <f t="shared" si="186"/>
        <v>1990.842126219391</v>
      </c>
      <c r="G513" s="63">
        <f t="shared" si="186"/>
        <v>15000</v>
      </c>
      <c r="H513" s="63">
        <v>0</v>
      </c>
      <c r="I513" s="63">
        <f>I514</f>
        <v>0</v>
      </c>
      <c r="J513" s="64" t="e">
        <f t="shared" si="184"/>
        <v>#DIV/0!</v>
      </c>
    </row>
    <row r="514" spans="1:10" ht="26.25" x14ac:dyDescent="0.25">
      <c r="A514" s="84">
        <v>4</v>
      </c>
      <c r="B514" s="85" t="s">
        <v>71</v>
      </c>
      <c r="C514" s="67">
        <f t="shared" si="186"/>
        <v>3750</v>
      </c>
      <c r="D514" s="67">
        <f t="shared" si="186"/>
        <v>497.71053155484765</v>
      </c>
      <c r="E514" s="67">
        <f t="shared" si="186"/>
        <v>15000</v>
      </c>
      <c r="F514" s="67">
        <f t="shared" si="186"/>
        <v>1990.842126219391</v>
      </c>
      <c r="G514" s="67">
        <f t="shared" si="186"/>
        <v>15000</v>
      </c>
      <c r="H514" s="67">
        <v>0</v>
      </c>
      <c r="I514" s="67">
        <f>I515</f>
        <v>0</v>
      </c>
      <c r="J514" s="121" t="e">
        <f t="shared" si="184"/>
        <v>#DIV/0!</v>
      </c>
    </row>
    <row r="515" spans="1:10" ht="26.25" x14ac:dyDescent="0.25">
      <c r="A515" s="86">
        <v>42</v>
      </c>
      <c r="B515" s="87" t="s">
        <v>179</v>
      </c>
      <c r="C515" s="71">
        <f t="shared" ref="C515:I515" si="187">C516+C519</f>
        <v>3750</v>
      </c>
      <c r="D515" s="71">
        <f t="shared" si="187"/>
        <v>497.71053155484765</v>
      </c>
      <c r="E515" s="71">
        <f t="shared" si="187"/>
        <v>15000</v>
      </c>
      <c r="F515" s="71">
        <f t="shared" si="187"/>
        <v>1990.842126219391</v>
      </c>
      <c r="G515" s="71">
        <f t="shared" si="187"/>
        <v>15000</v>
      </c>
      <c r="H515" s="71">
        <v>0</v>
      </c>
      <c r="I515" s="71">
        <f t="shared" si="187"/>
        <v>0</v>
      </c>
      <c r="J515" s="128" t="e">
        <f t="shared" si="184"/>
        <v>#DIV/0!</v>
      </c>
    </row>
    <row r="516" spans="1:10" x14ac:dyDescent="0.25">
      <c r="A516" s="88">
        <v>422</v>
      </c>
      <c r="B516" s="89" t="s">
        <v>180</v>
      </c>
      <c r="C516" s="36">
        <f t="shared" ref="C516:I516" si="188">SUM(C517:C518)</f>
        <v>3750</v>
      </c>
      <c r="D516" s="36">
        <f t="shared" si="188"/>
        <v>497.71053155484765</v>
      </c>
      <c r="E516" s="36">
        <f t="shared" si="188"/>
        <v>13000</v>
      </c>
      <c r="F516" s="36">
        <f t="shared" si="188"/>
        <v>1725.3965093901388</v>
      </c>
      <c r="G516" s="36">
        <f t="shared" si="188"/>
        <v>13000</v>
      </c>
      <c r="H516" s="36">
        <v>0</v>
      </c>
      <c r="I516" s="36">
        <f t="shared" si="188"/>
        <v>0</v>
      </c>
      <c r="J516" s="68">
        <v>0</v>
      </c>
    </row>
    <row r="517" spans="1:10" x14ac:dyDescent="0.25">
      <c r="A517" s="74">
        <v>4221</v>
      </c>
      <c r="B517" s="75" t="s">
        <v>181</v>
      </c>
      <c r="C517" s="38">
        <v>0</v>
      </c>
      <c r="D517" s="38">
        <f>C517/7.5345</f>
        <v>0</v>
      </c>
      <c r="E517" s="42">
        <v>5000</v>
      </c>
      <c r="F517" s="38">
        <f>E517/7.5345</f>
        <v>663.61404207313024</v>
      </c>
      <c r="G517" s="38">
        <v>5000</v>
      </c>
      <c r="H517" s="42">
        <v>0</v>
      </c>
      <c r="I517" s="42">
        <v>0</v>
      </c>
      <c r="J517" s="68">
        <v>0</v>
      </c>
    </row>
    <row r="518" spans="1:10" ht="26.25" x14ac:dyDescent="0.25">
      <c r="A518" s="74">
        <v>4227</v>
      </c>
      <c r="B518" s="75" t="s">
        <v>212</v>
      </c>
      <c r="C518" s="38">
        <v>3750</v>
      </c>
      <c r="D518" s="38">
        <f>C518/7.5345</f>
        <v>497.71053155484765</v>
      </c>
      <c r="E518" s="42">
        <v>8000</v>
      </c>
      <c r="F518" s="38">
        <f>E518/7.5345</f>
        <v>1061.7824673170085</v>
      </c>
      <c r="G518" s="38">
        <v>8000</v>
      </c>
      <c r="H518" s="42">
        <v>0</v>
      </c>
      <c r="I518" s="42">
        <v>0</v>
      </c>
      <c r="J518" s="68">
        <v>0</v>
      </c>
    </row>
    <row r="519" spans="1:10" ht="26.25" x14ac:dyDescent="0.25">
      <c r="A519" s="88">
        <v>424</v>
      </c>
      <c r="B519" s="89" t="s">
        <v>213</v>
      </c>
      <c r="C519" s="36">
        <f t="shared" ref="C519:I519" si="189">C520</f>
        <v>0</v>
      </c>
      <c r="D519" s="36">
        <f t="shared" si="189"/>
        <v>0</v>
      </c>
      <c r="E519" s="36">
        <f t="shared" si="189"/>
        <v>2000</v>
      </c>
      <c r="F519" s="36">
        <f t="shared" si="189"/>
        <v>265.44561682925212</v>
      </c>
      <c r="G519" s="36">
        <f t="shared" si="189"/>
        <v>2000</v>
      </c>
      <c r="H519" s="36">
        <v>0</v>
      </c>
      <c r="I519" s="36">
        <f t="shared" si="189"/>
        <v>0</v>
      </c>
      <c r="J519" s="68">
        <v>0</v>
      </c>
    </row>
    <row r="520" spans="1:10" x14ac:dyDescent="0.25">
      <c r="A520" s="74">
        <v>4241</v>
      </c>
      <c r="B520" s="75" t="s">
        <v>214</v>
      </c>
      <c r="C520" s="38">
        <v>0</v>
      </c>
      <c r="D520" s="38">
        <f>C520/7.5345</f>
        <v>0</v>
      </c>
      <c r="E520" s="42">
        <v>2000</v>
      </c>
      <c r="F520" s="38">
        <f>E520/7.5345</f>
        <v>265.44561682925212</v>
      </c>
      <c r="G520" s="38">
        <v>2000</v>
      </c>
      <c r="H520" s="42">
        <v>0</v>
      </c>
      <c r="I520" s="42">
        <v>0</v>
      </c>
      <c r="J520" s="68">
        <v>0</v>
      </c>
    </row>
    <row r="521" spans="1:10" x14ac:dyDescent="0.25">
      <c r="A521" s="102" t="s">
        <v>38</v>
      </c>
      <c r="B521" s="103" t="s">
        <v>254</v>
      </c>
      <c r="C521" s="63">
        <f t="shared" ref="C521:G522" si="190">C522</f>
        <v>61850</v>
      </c>
      <c r="D521" s="63">
        <f t="shared" si="190"/>
        <v>8208.9057004446204</v>
      </c>
      <c r="E521" s="63">
        <f t="shared" si="190"/>
        <v>40000</v>
      </c>
      <c r="F521" s="63">
        <f t="shared" si="190"/>
        <v>5308.9123365850419</v>
      </c>
      <c r="G521" s="63">
        <f t="shared" si="190"/>
        <v>25000</v>
      </c>
      <c r="H521" s="63">
        <v>26863.1</v>
      </c>
      <c r="I521" s="63">
        <v>4977.59</v>
      </c>
      <c r="J521" s="64">
        <f>I521/H521*100</f>
        <v>18.529469793136311</v>
      </c>
    </row>
    <row r="522" spans="1:10" ht="26.25" x14ac:dyDescent="0.25">
      <c r="A522" s="84">
        <v>4</v>
      </c>
      <c r="B522" s="85" t="s">
        <v>71</v>
      </c>
      <c r="C522" s="67">
        <f t="shared" si="190"/>
        <v>61850</v>
      </c>
      <c r="D522" s="67">
        <f t="shared" si="190"/>
        <v>8208.9057004446204</v>
      </c>
      <c r="E522" s="67">
        <f t="shared" si="190"/>
        <v>40000</v>
      </c>
      <c r="F522" s="67">
        <f t="shared" si="190"/>
        <v>5308.9123365850419</v>
      </c>
      <c r="G522" s="67">
        <f t="shared" si="190"/>
        <v>25000</v>
      </c>
      <c r="H522" s="67">
        <v>26863.1</v>
      </c>
      <c r="I522" s="67">
        <v>4977.59</v>
      </c>
      <c r="J522" s="121">
        <f>I522/H522*100</f>
        <v>18.529469793136311</v>
      </c>
    </row>
    <row r="523" spans="1:10" ht="26.25" x14ac:dyDescent="0.25">
      <c r="A523" s="86">
        <v>42</v>
      </c>
      <c r="B523" s="87" t="s">
        <v>179</v>
      </c>
      <c r="C523" s="71">
        <f t="shared" ref="C523:G523" si="191">C524+C531</f>
        <v>61850</v>
      </c>
      <c r="D523" s="71">
        <f t="shared" si="191"/>
        <v>8208.9057004446204</v>
      </c>
      <c r="E523" s="71">
        <f t="shared" si="191"/>
        <v>40000</v>
      </c>
      <c r="F523" s="71">
        <f t="shared" si="191"/>
        <v>5308.9123365850419</v>
      </c>
      <c r="G523" s="71">
        <f t="shared" si="191"/>
        <v>25000</v>
      </c>
      <c r="H523" s="71">
        <v>26863.1</v>
      </c>
      <c r="I523" s="71">
        <v>4977.59</v>
      </c>
      <c r="J523" s="128">
        <f>I523/H523*100</f>
        <v>18.529469793136311</v>
      </c>
    </row>
    <row r="524" spans="1:10" x14ac:dyDescent="0.25">
      <c r="A524" s="88">
        <v>422</v>
      </c>
      <c r="B524" s="89" t="s">
        <v>180</v>
      </c>
      <c r="C524" s="36">
        <f>SUM(C525:C530)</f>
        <v>37850</v>
      </c>
      <c r="D524" s="36">
        <f>SUM(D525:D530)</f>
        <v>5023.5582984935954</v>
      </c>
      <c r="E524" s="36">
        <f>SUM(E525:E530)</f>
        <v>25000</v>
      </c>
      <c r="F524" s="36">
        <f>SUM(F525:F530)</f>
        <v>3318.0702103656513</v>
      </c>
      <c r="G524" s="36">
        <f>SUM(G525:G530)</f>
        <v>10000</v>
      </c>
      <c r="H524" s="36">
        <v>24845.71</v>
      </c>
      <c r="I524" s="36">
        <v>4458.84</v>
      </c>
      <c r="J524" s="68">
        <f>I524/H524*100</f>
        <v>17.94611625105501</v>
      </c>
    </row>
    <row r="525" spans="1:10" x14ac:dyDescent="0.25">
      <c r="A525" s="74">
        <v>4221</v>
      </c>
      <c r="B525" s="75" t="s">
        <v>181</v>
      </c>
      <c r="C525" s="38">
        <v>0</v>
      </c>
      <c r="D525" s="38">
        <f>C525/7.5345</f>
        <v>0</v>
      </c>
      <c r="E525" s="42">
        <v>5000</v>
      </c>
      <c r="F525" s="38">
        <f>E525/7.5345</f>
        <v>663.61404207313024</v>
      </c>
      <c r="G525" s="38">
        <v>5000</v>
      </c>
      <c r="H525" s="42">
        <v>6636.14</v>
      </c>
      <c r="I525" s="42">
        <v>4458.84</v>
      </c>
      <c r="J525" s="68">
        <f>I525/H525*100</f>
        <v>67.190264219862755</v>
      </c>
    </row>
    <row r="526" spans="1:10" x14ac:dyDescent="0.25">
      <c r="A526" s="74">
        <v>4222</v>
      </c>
      <c r="B526" s="75" t="s">
        <v>209</v>
      </c>
      <c r="C526" s="38"/>
      <c r="D526" s="38"/>
      <c r="E526" s="42"/>
      <c r="F526" s="38"/>
      <c r="G526" s="38"/>
      <c r="H526" s="42">
        <v>2654.46</v>
      </c>
      <c r="I526" s="42">
        <v>0</v>
      </c>
      <c r="J526" s="68">
        <v>0</v>
      </c>
    </row>
    <row r="527" spans="1:10" x14ac:dyDescent="0.25">
      <c r="A527" s="74">
        <v>4223</v>
      </c>
      <c r="B527" s="75" t="s">
        <v>255</v>
      </c>
      <c r="C527" s="38"/>
      <c r="D527" s="38"/>
      <c r="E527" s="42"/>
      <c r="F527" s="38"/>
      <c r="G527" s="38"/>
      <c r="H527" s="42">
        <v>7299.75</v>
      </c>
      <c r="I527" s="42">
        <v>0</v>
      </c>
      <c r="J527" s="68">
        <v>0</v>
      </c>
    </row>
    <row r="528" spans="1:10" x14ac:dyDescent="0.25">
      <c r="A528" s="74">
        <v>4224</v>
      </c>
      <c r="B528" s="75" t="s">
        <v>256</v>
      </c>
      <c r="C528" s="38"/>
      <c r="D528" s="38"/>
      <c r="E528" s="42"/>
      <c r="F528" s="38"/>
      <c r="G528" s="38"/>
      <c r="H528" s="42">
        <v>1327.23</v>
      </c>
      <c r="I528" s="42">
        <v>0</v>
      </c>
      <c r="J528" s="68">
        <v>0</v>
      </c>
    </row>
    <row r="529" spans="1:10" x14ac:dyDescent="0.25">
      <c r="A529" s="74">
        <v>4225</v>
      </c>
      <c r="B529" s="75" t="s">
        <v>257</v>
      </c>
      <c r="C529" s="38"/>
      <c r="D529" s="38"/>
      <c r="E529" s="42"/>
      <c r="F529" s="38"/>
      <c r="G529" s="38"/>
      <c r="H529" s="42">
        <v>6928.13</v>
      </c>
      <c r="I529" s="42">
        <v>0</v>
      </c>
      <c r="J529" s="68">
        <v>0</v>
      </c>
    </row>
    <row r="530" spans="1:10" ht="26.25" x14ac:dyDescent="0.25">
      <c r="A530" s="74">
        <v>4227</v>
      </c>
      <c r="B530" s="75" t="s">
        <v>212</v>
      </c>
      <c r="C530" s="38">
        <v>37850</v>
      </c>
      <c r="D530" s="38">
        <f>C530/7.5345</f>
        <v>5023.5582984935954</v>
      </c>
      <c r="E530" s="42">
        <v>20000</v>
      </c>
      <c r="F530" s="38">
        <f>E530/7.5345</f>
        <v>2654.4561682925209</v>
      </c>
      <c r="G530" s="38">
        <v>5000</v>
      </c>
      <c r="H530" s="42">
        <v>0</v>
      </c>
      <c r="I530" s="42">
        <v>0</v>
      </c>
      <c r="J530" s="68">
        <v>0</v>
      </c>
    </row>
    <row r="531" spans="1:10" ht="26.25" x14ac:dyDescent="0.25">
      <c r="A531" s="88">
        <v>424</v>
      </c>
      <c r="B531" s="89" t="s">
        <v>213</v>
      </c>
      <c r="C531" s="36">
        <f t="shared" ref="C531:G531" si="192">C532</f>
        <v>24000</v>
      </c>
      <c r="D531" s="36">
        <f t="shared" si="192"/>
        <v>3185.3474019510249</v>
      </c>
      <c r="E531" s="36">
        <f t="shared" si="192"/>
        <v>15000</v>
      </c>
      <c r="F531" s="36">
        <f t="shared" si="192"/>
        <v>1990.8421262193906</v>
      </c>
      <c r="G531" s="36">
        <f t="shared" si="192"/>
        <v>15000</v>
      </c>
      <c r="H531" s="36">
        <v>2017.39</v>
      </c>
      <c r="I531" s="36">
        <v>518.75</v>
      </c>
      <c r="J531" s="68">
        <f t="shared" ref="J531:J538" si="193">I531/H531*100</f>
        <v>25.713917487446654</v>
      </c>
    </row>
    <row r="532" spans="1:10" x14ac:dyDescent="0.25">
      <c r="A532" s="74">
        <v>4241</v>
      </c>
      <c r="B532" s="75" t="s">
        <v>214</v>
      </c>
      <c r="C532" s="38">
        <v>24000</v>
      </c>
      <c r="D532" s="38">
        <f>C532/7.5345</f>
        <v>3185.3474019510249</v>
      </c>
      <c r="E532" s="42">
        <v>15000</v>
      </c>
      <c r="F532" s="38">
        <f>E532/7.5345</f>
        <v>1990.8421262193906</v>
      </c>
      <c r="G532" s="38">
        <v>15000</v>
      </c>
      <c r="H532" s="42">
        <v>2017.39</v>
      </c>
      <c r="I532" s="42">
        <v>518.75</v>
      </c>
      <c r="J532" s="68">
        <f t="shared" si="193"/>
        <v>25.713917487446654</v>
      </c>
    </row>
    <row r="533" spans="1:10" x14ac:dyDescent="0.25">
      <c r="A533" s="102" t="s">
        <v>40</v>
      </c>
      <c r="B533" s="103" t="s">
        <v>41</v>
      </c>
      <c r="C533" s="63">
        <f t="shared" ref="C533:G535" si="194">C534</f>
        <v>0</v>
      </c>
      <c r="D533" s="63">
        <f t="shared" si="194"/>
        <v>0</v>
      </c>
      <c r="E533" s="63">
        <f t="shared" si="194"/>
        <v>10000</v>
      </c>
      <c r="F533" s="63">
        <f t="shared" si="194"/>
        <v>1327.2280841462605</v>
      </c>
      <c r="G533" s="63">
        <f t="shared" si="194"/>
        <v>10000</v>
      </c>
      <c r="H533" s="63">
        <v>2707.55</v>
      </c>
      <c r="I533" s="63">
        <v>0</v>
      </c>
      <c r="J533" s="64">
        <f t="shared" si="193"/>
        <v>0</v>
      </c>
    </row>
    <row r="534" spans="1:10" ht="26.25" x14ac:dyDescent="0.25">
      <c r="A534" s="84">
        <v>4</v>
      </c>
      <c r="B534" s="85" t="s">
        <v>71</v>
      </c>
      <c r="C534" s="67">
        <f t="shared" si="194"/>
        <v>0</v>
      </c>
      <c r="D534" s="67">
        <f t="shared" si="194"/>
        <v>0</v>
      </c>
      <c r="E534" s="67">
        <f t="shared" si="194"/>
        <v>10000</v>
      </c>
      <c r="F534" s="67">
        <f t="shared" si="194"/>
        <v>1327.2280841462605</v>
      </c>
      <c r="G534" s="67">
        <f t="shared" si="194"/>
        <v>10000</v>
      </c>
      <c r="H534" s="67">
        <v>2707.55</v>
      </c>
      <c r="I534" s="67">
        <v>0</v>
      </c>
      <c r="J534" s="121">
        <f t="shared" si="193"/>
        <v>0</v>
      </c>
    </row>
    <row r="535" spans="1:10" ht="26.25" x14ac:dyDescent="0.25">
      <c r="A535" s="86">
        <v>42</v>
      </c>
      <c r="B535" s="87" t="s">
        <v>179</v>
      </c>
      <c r="C535" s="71">
        <f t="shared" si="194"/>
        <v>0</v>
      </c>
      <c r="D535" s="71">
        <f t="shared" si="194"/>
        <v>0</v>
      </c>
      <c r="E535" s="71">
        <f t="shared" si="194"/>
        <v>10000</v>
      </c>
      <c r="F535" s="71">
        <f t="shared" si="194"/>
        <v>1327.2280841462605</v>
      </c>
      <c r="G535" s="71">
        <f t="shared" si="194"/>
        <v>10000</v>
      </c>
      <c r="H535" s="71">
        <v>2030.66</v>
      </c>
      <c r="I535" s="71">
        <v>0</v>
      </c>
      <c r="J535" s="128">
        <f t="shared" si="193"/>
        <v>0</v>
      </c>
    </row>
    <row r="536" spans="1:10" x14ac:dyDescent="0.25">
      <c r="A536" s="88">
        <v>422</v>
      </c>
      <c r="B536" s="89" t="s">
        <v>180</v>
      </c>
      <c r="C536" s="36">
        <f t="shared" ref="C536:G536" si="195">SUM(C537:C538)</f>
        <v>0</v>
      </c>
      <c r="D536" s="36">
        <f t="shared" si="195"/>
        <v>0</v>
      </c>
      <c r="E536" s="36">
        <f t="shared" si="195"/>
        <v>10000</v>
      </c>
      <c r="F536" s="36">
        <f t="shared" si="195"/>
        <v>1327.2280841462605</v>
      </c>
      <c r="G536" s="36">
        <f t="shared" si="195"/>
        <v>10000</v>
      </c>
      <c r="H536" s="36">
        <v>1592.67</v>
      </c>
      <c r="I536" s="36">
        <v>0</v>
      </c>
      <c r="J536" s="68">
        <f t="shared" si="193"/>
        <v>0</v>
      </c>
    </row>
    <row r="537" spans="1:10" x14ac:dyDescent="0.25">
      <c r="A537" s="74">
        <v>4221</v>
      </c>
      <c r="B537" s="75" t="s">
        <v>181</v>
      </c>
      <c r="C537" s="38">
        <v>0</v>
      </c>
      <c r="D537" s="38">
        <f>C537/7.5345</f>
        <v>0</v>
      </c>
      <c r="E537" s="42">
        <v>5000</v>
      </c>
      <c r="F537" s="38">
        <f>E537/7.5345</f>
        <v>663.61404207313024</v>
      </c>
      <c r="G537" s="38">
        <v>5000</v>
      </c>
      <c r="H537" s="42">
        <v>437.99</v>
      </c>
      <c r="I537" s="42">
        <v>0</v>
      </c>
      <c r="J537" s="68">
        <f t="shared" si="193"/>
        <v>0</v>
      </c>
    </row>
    <row r="538" spans="1:10" x14ac:dyDescent="0.25">
      <c r="A538" s="74">
        <v>4241</v>
      </c>
      <c r="B538" s="75" t="s">
        <v>258</v>
      </c>
      <c r="C538" s="38">
        <v>0</v>
      </c>
      <c r="D538" s="38">
        <f>C538/7.5345</f>
        <v>0</v>
      </c>
      <c r="E538" s="42">
        <v>5000</v>
      </c>
      <c r="F538" s="38">
        <f>E538/7.5345</f>
        <v>663.61404207313024</v>
      </c>
      <c r="G538" s="38">
        <v>5000</v>
      </c>
      <c r="H538" s="42">
        <v>676.89</v>
      </c>
      <c r="I538" s="42">
        <v>0</v>
      </c>
      <c r="J538" s="68">
        <f t="shared" si="193"/>
        <v>0</v>
      </c>
    </row>
    <row r="539" spans="1:10" x14ac:dyDescent="0.25">
      <c r="A539" s="181" t="s">
        <v>250</v>
      </c>
      <c r="B539" s="192" t="s">
        <v>249</v>
      </c>
      <c r="C539" s="38"/>
      <c r="D539" s="38"/>
      <c r="E539" s="38"/>
      <c r="F539" s="38"/>
      <c r="G539" s="38"/>
      <c r="H539" s="193">
        <v>0</v>
      </c>
      <c r="I539" s="194">
        <v>0</v>
      </c>
      <c r="J539" s="171"/>
    </row>
    <row r="540" spans="1:10" ht="32.25" customHeight="1" x14ac:dyDescent="0.25">
      <c r="A540" s="113" t="s">
        <v>38</v>
      </c>
      <c r="B540" s="83" t="s">
        <v>249</v>
      </c>
      <c r="C540" s="63">
        <f t="shared" ref="C540:G543" si="196">C541</f>
        <v>0</v>
      </c>
      <c r="D540" s="63">
        <f t="shared" si="196"/>
        <v>0</v>
      </c>
      <c r="E540" s="63">
        <f t="shared" si="196"/>
        <v>3000</v>
      </c>
      <c r="F540" s="63">
        <f t="shared" si="196"/>
        <v>398.16842524387812</v>
      </c>
      <c r="G540" s="63">
        <f t="shared" si="196"/>
        <v>3000</v>
      </c>
      <c r="H540" s="154">
        <v>0</v>
      </c>
      <c r="I540" s="63">
        <f>I541</f>
        <v>0</v>
      </c>
      <c r="J540" s="64" t="e">
        <f>I540/H540*100</f>
        <v>#DIV/0!</v>
      </c>
    </row>
    <row r="541" spans="1:10" x14ac:dyDescent="0.25">
      <c r="A541" s="84">
        <v>3</v>
      </c>
      <c r="B541" s="85" t="s">
        <v>108</v>
      </c>
      <c r="C541" s="67">
        <f t="shared" si="196"/>
        <v>0</v>
      </c>
      <c r="D541" s="67">
        <f t="shared" si="196"/>
        <v>0</v>
      </c>
      <c r="E541" s="67">
        <f t="shared" si="196"/>
        <v>3000</v>
      </c>
      <c r="F541" s="67">
        <f t="shared" si="196"/>
        <v>398.16842524387812</v>
      </c>
      <c r="G541" s="67">
        <f t="shared" si="196"/>
        <v>3000</v>
      </c>
      <c r="H541" s="67">
        <f>H542</f>
        <v>0</v>
      </c>
      <c r="I541" s="67">
        <f>I542</f>
        <v>0</v>
      </c>
      <c r="J541" s="121" t="e">
        <f>I541/H541*100</f>
        <v>#DIV/0!</v>
      </c>
    </row>
    <row r="542" spans="1:10" x14ac:dyDescent="0.25">
      <c r="A542" s="86">
        <v>32</v>
      </c>
      <c r="B542" s="87" t="s">
        <v>251</v>
      </c>
      <c r="C542" s="71">
        <f t="shared" si="196"/>
        <v>0</v>
      </c>
      <c r="D542" s="71">
        <f t="shared" si="196"/>
        <v>0</v>
      </c>
      <c r="E542" s="71">
        <f t="shared" si="196"/>
        <v>3000</v>
      </c>
      <c r="F542" s="71">
        <f t="shared" si="196"/>
        <v>398.16842524387812</v>
      </c>
      <c r="G542" s="71">
        <f t="shared" si="196"/>
        <v>3000</v>
      </c>
      <c r="H542" s="71">
        <f>H543</f>
        <v>0</v>
      </c>
      <c r="I542" s="71">
        <f>I543</f>
        <v>0</v>
      </c>
      <c r="J542" s="128" t="e">
        <f>I542/H542*100</f>
        <v>#DIV/0!</v>
      </c>
    </row>
    <row r="543" spans="1:10" x14ac:dyDescent="0.25">
      <c r="A543" s="88">
        <v>322</v>
      </c>
      <c r="B543" s="89" t="s">
        <v>109</v>
      </c>
      <c r="C543" s="36">
        <f t="shared" si="196"/>
        <v>0</v>
      </c>
      <c r="D543" s="36">
        <f t="shared" si="196"/>
        <v>0</v>
      </c>
      <c r="E543" s="36">
        <f t="shared" si="196"/>
        <v>3000</v>
      </c>
      <c r="F543" s="36">
        <f t="shared" si="196"/>
        <v>398.16842524387812</v>
      </c>
      <c r="G543" s="36">
        <f t="shared" si="196"/>
        <v>3000</v>
      </c>
      <c r="H543" s="36">
        <v>0</v>
      </c>
      <c r="I543" s="36">
        <f>I544</f>
        <v>0</v>
      </c>
      <c r="J543" s="68" t="e">
        <f>I543/H543*100</f>
        <v>#DIV/0!</v>
      </c>
    </row>
    <row r="544" spans="1:10" x14ac:dyDescent="0.25">
      <c r="A544" s="74">
        <v>3221</v>
      </c>
      <c r="B544" s="75" t="s">
        <v>127</v>
      </c>
      <c r="C544" s="38">
        <v>0</v>
      </c>
      <c r="D544" s="38">
        <f>C544/7.5345</f>
        <v>0</v>
      </c>
      <c r="E544" s="42">
        <v>3000</v>
      </c>
      <c r="F544" s="38">
        <f>E544/7.5345</f>
        <v>398.16842524387812</v>
      </c>
      <c r="G544" s="38">
        <v>3000</v>
      </c>
      <c r="H544" s="42">
        <v>0</v>
      </c>
      <c r="I544" s="42">
        <v>0</v>
      </c>
      <c r="J544" s="68" t="e">
        <f>I544/H544*100</f>
        <v>#DIV/0!</v>
      </c>
    </row>
    <row r="545" spans="1:10" ht="26.25" x14ac:dyDescent="0.25">
      <c r="A545" s="181" t="s">
        <v>252</v>
      </c>
      <c r="B545" s="192" t="s">
        <v>253</v>
      </c>
      <c r="C545" s="38"/>
      <c r="D545" s="38"/>
      <c r="E545" s="38"/>
      <c r="F545" s="38"/>
      <c r="G545" s="38"/>
      <c r="H545" s="193">
        <v>0</v>
      </c>
      <c r="I545" s="194">
        <v>0</v>
      </c>
      <c r="J545" s="171">
        <v>0</v>
      </c>
    </row>
    <row r="546" spans="1:10" x14ac:dyDescent="0.25">
      <c r="A546" s="155">
        <v>3</v>
      </c>
      <c r="B546" s="156" t="s">
        <v>108</v>
      </c>
      <c r="C546" s="38"/>
      <c r="D546" s="38"/>
      <c r="E546" s="38"/>
      <c r="F546" s="38"/>
      <c r="G546" s="38"/>
      <c r="H546" s="157">
        <v>0</v>
      </c>
      <c r="I546" s="158">
        <v>0</v>
      </c>
      <c r="J546" s="121">
        <v>0</v>
      </c>
    </row>
    <row r="547" spans="1:10" x14ac:dyDescent="0.25">
      <c r="A547" s="74">
        <v>31</v>
      </c>
      <c r="B547" s="153" t="s">
        <v>64</v>
      </c>
      <c r="C547" s="38"/>
      <c r="D547" s="38"/>
      <c r="E547" s="38"/>
      <c r="F547" s="38"/>
      <c r="G547" s="38"/>
      <c r="H547" s="38">
        <v>0</v>
      </c>
      <c r="I547" s="38">
        <v>0</v>
      </c>
      <c r="J547" s="68">
        <v>0</v>
      </c>
    </row>
    <row r="548" spans="1:10" x14ac:dyDescent="0.25">
      <c r="A548" s="74">
        <v>311</v>
      </c>
      <c r="B548" s="153" t="s">
        <v>234</v>
      </c>
      <c r="C548" s="38"/>
      <c r="D548" s="38"/>
      <c r="E548" s="38"/>
      <c r="F548" s="38"/>
      <c r="G548" s="38"/>
      <c r="H548" s="38">
        <v>0</v>
      </c>
      <c r="I548" s="38">
        <v>0</v>
      </c>
      <c r="J548" s="68">
        <v>0</v>
      </c>
    </row>
    <row r="549" spans="1:10" x14ac:dyDescent="0.25">
      <c r="A549" s="74">
        <v>31111</v>
      </c>
      <c r="B549" s="153" t="s">
        <v>164</v>
      </c>
      <c r="C549" s="38"/>
      <c r="D549" s="38"/>
      <c r="E549" s="38"/>
      <c r="F549" s="38"/>
      <c r="G549" s="38"/>
      <c r="H549" s="38">
        <v>0</v>
      </c>
      <c r="I549" s="38">
        <v>0</v>
      </c>
      <c r="J549" s="68">
        <v>0</v>
      </c>
    </row>
    <row r="550" spans="1:10" ht="15" customHeight="1" x14ac:dyDescent="0.25">
      <c r="A550" s="161" t="s">
        <v>246</v>
      </c>
      <c r="B550" s="162" t="s">
        <v>247</v>
      </c>
      <c r="C550" s="59">
        <f t="shared" ref="C550:I559" si="197">C551</f>
        <v>0</v>
      </c>
      <c r="D550" s="59">
        <f t="shared" si="197"/>
        <v>0</v>
      </c>
      <c r="E550" s="59">
        <f t="shared" si="197"/>
        <v>135000</v>
      </c>
      <c r="F550" s="59">
        <f t="shared" si="197"/>
        <v>17917.579135974516</v>
      </c>
      <c r="G550" s="59">
        <f t="shared" si="197"/>
        <v>110000</v>
      </c>
      <c r="H550" s="159">
        <v>0</v>
      </c>
      <c r="I550" s="159">
        <f t="shared" si="197"/>
        <v>0</v>
      </c>
      <c r="J550" s="160" t="e">
        <f>I550/H550*100</f>
        <v>#DIV/0!</v>
      </c>
    </row>
    <row r="551" spans="1:10" x14ac:dyDescent="0.25">
      <c r="A551" s="102" t="s">
        <v>38</v>
      </c>
      <c r="B551" s="103" t="s">
        <v>39</v>
      </c>
      <c r="C551" s="63">
        <f t="shared" si="197"/>
        <v>0</v>
      </c>
      <c r="D551" s="63">
        <f t="shared" si="197"/>
        <v>0</v>
      </c>
      <c r="E551" s="63">
        <f t="shared" si="197"/>
        <v>135000</v>
      </c>
      <c r="F551" s="63">
        <f t="shared" si="197"/>
        <v>17917.579135974516</v>
      </c>
      <c r="G551" s="63">
        <f t="shared" si="197"/>
        <v>110000</v>
      </c>
      <c r="H551" s="63">
        <v>0</v>
      </c>
      <c r="I551" s="63">
        <f t="shared" si="197"/>
        <v>0</v>
      </c>
      <c r="J551" s="64" t="e">
        <f>I551/H551*100</f>
        <v>#DIV/0!</v>
      </c>
    </row>
    <row r="552" spans="1:10" x14ac:dyDescent="0.25">
      <c r="A552" s="84">
        <v>3</v>
      </c>
      <c r="B552" s="85" t="s">
        <v>108</v>
      </c>
      <c r="C552" s="67">
        <f>C558</f>
        <v>0</v>
      </c>
      <c r="D552" s="67">
        <f>D558</f>
        <v>0</v>
      </c>
      <c r="E552" s="67">
        <f>E558</f>
        <v>135000</v>
      </c>
      <c r="F552" s="67">
        <f>F558</f>
        <v>17917.579135974516</v>
      </c>
      <c r="G552" s="67">
        <f>G558</f>
        <v>110000</v>
      </c>
      <c r="H552" s="67">
        <v>0</v>
      </c>
      <c r="I552" s="67">
        <f>I558</f>
        <v>0</v>
      </c>
      <c r="J552" s="121" t="e">
        <f>I552/H552*100</f>
        <v>#DIV/0!</v>
      </c>
    </row>
    <row r="553" spans="1:10" x14ac:dyDescent="0.25">
      <c r="A553" s="133">
        <v>31</v>
      </c>
      <c r="B553" s="151" t="s">
        <v>64</v>
      </c>
      <c r="C553" s="67"/>
      <c r="D553" s="67"/>
      <c r="E553" s="67"/>
      <c r="F553" s="67"/>
      <c r="G553" s="67"/>
      <c r="H553" s="135">
        <v>0</v>
      </c>
      <c r="I553" s="135">
        <v>0</v>
      </c>
      <c r="J553" s="136">
        <v>0</v>
      </c>
    </row>
    <row r="554" spans="1:10" x14ac:dyDescent="0.25">
      <c r="A554" s="137">
        <v>311</v>
      </c>
      <c r="B554" s="152" t="s">
        <v>234</v>
      </c>
      <c r="C554" s="67"/>
      <c r="D554" s="67"/>
      <c r="E554" s="67"/>
      <c r="F554" s="67"/>
      <c r="G554" s="67"/>
      <c r="H554" s="146">
        <v>0</v>
      </c>
      <c r="I554" s="135">
        <v>0</v>
      </c>
      <c r="J554" s="136">
        <v>0</v>
      </c>
    </row>
    <row r="555" spans="1:10" x14ac:dyDescent="0.25">
      <c r="A555" s="137">
        <v>31111</v>
      </c>
      <c r="B555" s="152" t="s">
        <v>164</v>
      </c>
      <c r="C555" s="67"/>
      <c r="D555" s="67"/>
      <c r="E555" s="67"/>
      <c r="F555" s="67"/>
      <c r="G555" s="67"/>
      <c r="H555" s="146">
        <v>0</v>
      </c>
      <c r="I555" s="135">
        <v>0</v>
      </c>
      <c r="J555" s="136">
        <v>0</v>
      </c>
    </row>
    <row r="556" spans="1:10" x14ac:dyDescent="0.25">
      <c r="A556" s="137">
        <v>313</v>
      </c>
      <c r="B556" s="151" t="s">
        <v>165</v>
      </c>
      <c r="C556" s="67"/>
      <c r="D556" s="67"/>
      <c r="E556" s="67"/>
      <c r="F556" s="67"/>
      <c r="G556" s="67"/>
      <c r="H556" s="135">
        <v>0</v>
      </c>
      <c r="I556" s="135">
        <v>0</v>
      </c>
      <c r="J556" s="136">
        <v>0</v>
      </c>
    </row>
    <row r="557" spans="1:10" x14ac:dyDescent="0.25">
      <c r="A557" s="137">
        <v>3132</v>
      </c>
      <c r="B557" s="152" t="s">
        <v>248</v>
      </c>
      <c r="C557" s="67"/>
      <c r="D557" s="67"/>
      <c r="E557" s="67"/>
      <c r="F557" s="67"/>
      <c r="G557" s="67"/>
      <c r="H557" s="146">
        <v>0</v>
      </c>
      <c r="I557" s="135">
        <v>0</v>
      </c>
      <c r="J557" s="136">
        <v>0</v>
      </c>
    </row>
    <row r="558" spans="1:10" x14ac:dyDescent="0.25">
      <c r="A558" s="86">
        <v>32</v>
      </c>
      <c r="B558" s="87" t="s">
        <v>65</v>
      </c>
      <c r="C558" s="71">
        <f t="shared" si="197"/>
        <v>0</v>
      </c>
      <c r="D558" s="71">
        <f t="shared" si="197"/>
        <v>0</v>
      </c>
      <c r="E558" s="71">
        <f t="shared" si="197"/>
        <v>135000</v>
      </c>
      <c r="F558" s="71">
        <f t="shared" si="197"/>
        <v>17917.579135974516</v>
      </c>
      <c r="G558" s="71">
        <f t="shared" si="197"/>
        <v>110000</v>
      </c>
      <c r="H558" s="71">
        <v>0</v>
      </c>
      <c r="I558" s="71">
        <f t="shared" si="197"/>
        <v>0</v>
      </c>
      <c r="J558" s="128" t="e">
        <f t="shared" ref="J558:J566" si="198">I558/H558*100</f>
        <v>#DIV/0!</v>
      </c>
    </row>
    <row r="559" spans="1:10" ht="26.25" x14ac:dyDescent="0.25">
      <c r="A559" s="88">
        <v>321</v>
      </c>
      <c r="B559" s="89" t="s">
        <v>168</v>
      </c>
      <c r="C559" s="36">
        <f t="shared" si="197"/>
        <v>0</v>
      </c>
      <c r="D559" s="36">
        <f t="shared" si="197"/>
        <v>0</v>
      </c>
      <c r="E559" s="36">
        <f t="shared" si="197"/>
        <v>135000</v>
      </c>
      <c r="F559" s="36">
        <f t="shared" si="197"/>
        <v>17917.579135974516</v>
      </c>
      <c r="G559" s="36">
        <f t="shared" si="197"/>
        <v>110000</v>
      </c>
      <c r="H559" s="36">
        <v>0</v>
      </c>
      <c r="I559" s="36">
        <f t="shared" si="197"/>
        <v>0</v>
      </c>
      <c r="J559" s="68" t="e">
        <f t="shared" si="198"/>
        <v>#DIV/0!</v>
      </c>
    </row>
    <row r="560" spans="1:10" x14ac:dyDescent="0.25">
      <c r="A560" s="74">
        <v>3212</v>
      </c>
      <c r="B560" s="75" t="s">
        <v>168</v>
      </c>
      <c r="C560" s="38">
        <v>0</v>
      </c>
      <c r="D560" s="38">
        <f>C560/7.5345</f>
        <v>0</v>
      </c>
      <c r="E560" s="42">
        <v>135000</v>
      </c>
      <c r="F560" s="38">
        <f>E560/7.5345</f>
        <v>17917.579135974516</v>
      </c>
      <c r="G560" s="38">
        <v>110000</v>
      </c>
      <c r="H560" s="42">
        <v>0</v>
      </c>
      <c r="I560" s="42">
        <v>0</v>
      </c>
      <c r="J560" s="68" t="e">
        <f t="shared" si="198"/>
        <v>#DIV/0!</v>
      </c>
    </row>
    <row r="561" spans="1:10" ht="30" customHeight="1" x14ac:dyDescent="0.25">
      <c r="A561" s="161" t="s">
        <v>215</v>
      </c>
      <c r="B561" s="162" t="s">
        <v>216</v>
      </c>
      <c r="C561" s="59">
        <f t="shared" ref="C561:G561" si="199">C562+C580+C596</f>
        <v>657538.59000000008</v>
      </c>
      <c r="D561" s="59">
        <f t="shared" si="199"/>
        <v>87270.368305793352</v>
      </c>
      <c r="E561" s="59">
        <f t="shared" si="199"/>
        <v>774000</v>
      </c>
      <c r="F561" s="59">
        <f t="shared" si="199"/>
        <v>102727.45371292057</v>
      </c>
      <c r="G561" s="59">
        <f t="shared" si="199"/>
        <v>756000</v>
      </c>
      <c r="H561" s="159">
        <v>92972.33</v>
      </c>
      <c r="I561" s="159">
        <v>0</v>
      </c>
      <c r="J561" s="160">
        <f t="shared" si="198"/>
        <v>0</v>
      </c>
    </row>
    <row r="562" spans="1:10" x14ac:dyDescent="0.25">
      <c r="A562" s="113" t="s">
        <v>43</v>
      </c>
      <c r="B562" s="83" t="s">
        <v>44</v>
      </c>
      <c r="C562" s="63">
        <f t="shared" ref="C562:I562" si="200">C563+C567</f>
        <v>2948.25</v>
      </c>
      <c r="D562" s="63">
        <f t="shared" si="200"/>
        <v>391.30001990842123</v>
      </c>
      <c r="E562" s="63">
        <f t="shared" si="200"/>
        <v>4000</v>
      </c>
      <c r="F562" s="63">
        <f t="shared" si="200"/>
        <v>530.89123365850423</v>
      </c>
      <c r="G562" s="63">
        <f t="shared" si="200"/>
        <v>3000</v>
      </c>
      <c r="H562" s="63">
        <v>66.36</v>
      </c>
      <c r="I562" s="63">
        <f t="shared" si="200"/>
        <v>0</v>
      </c>
      <c r="J562" s="64">
        <f t="shared" si="198"/>
        <v>0</v>
      </c>
    </row>
    <row r="563" spans="1:10" x14ac:dyDescent="0.25">
      <c r="A563" s="65">
        <v>3</v>
      </c>
      <c r="B563" s="66" t="s">
        <v>108</v>
      </c>
      <c r="C563" s="67">
        <f t="shared" ref="C563:I565" si="201">C564</f>
        <v>298.12</v>
      </c>
      <c r="D563" s="67">
        <f t="shared" si="201"/>
        <v>39.567323644568319</v>
      </c>
      <c r="E563" s="67">
        <f t="shared" si="201"/>
        <v>2000</v>
      </c>
      <c r="F563" s="67">
        <f t="shared" si="201"/>
        <v>265.44561682925212</v>
      </c>
      <c r="G563" s="67">
        <f t="shared" si="201"/>
        <v>2000</v>
      </c>
      <c r="H563" s="67">
        <v>66.36</v>
      </c>
      <c r="I563" s="67">
        <f t="shared" si="201"/>
        <v>0</v>
      </c>
      <c r="J563" s="121">
        <f t="shared" si="198"/>
        <v>0</v>
      </c>
    </row>
    <row r="564" spans="1:10" ht="39" x14ac:dyDescent="0.25">
      <c r="A564" s="86">
        <v>37</v>
      </c>
      <c r="B564" s="87" t="s">
        <v>69</v>
      </c>
      <c r="C564" s="71">
        <f t="shared" si="201"/>
        <v>298.12</v>
      </c>
      <c r="D564" s="71">
        <f t="shared" si="201"/>
        <v>39.567323644568319</v>
      </c>
      <c r="E564" s="71">
        <f t="shared" si="201"/>
        <v>2000</v>
      </c>
      <c r="F564" s="71">
        <f t="shared" si="201"/>
        <v>265.44561682925212</v>
      </c>
      <c r="G564" s="71">
        <f t="shared" si="201"/>
        <v>2000</v>
      </c>
      <c r="H564" s="71">
        <v>66.36</v>
      </c>
      <c r="I564" s="71">
        <f t="shared" si="201"/>
        <v>0</v>
      </c>
      <c r="J564" s="128">
        <f t="shared" si="198"/>
        <v>0</v>
      </c>
    </row>
    <row r="565" spans="1:10" ht="26.25" x14ac:dyDescent="0.25">
      <c r="A565" s="88">
        <v>372</v>
      </c>
      <c r="B565" s="89" t="s">
        <v>217</v>
      </c>
      <c r="C565" s="36">
        <f t="shared" si="201"/>
        <v>298.12</v>
      </c>
      <c r="D565" s="36">
        <f t="shared" si="201"/>
        <v>39.567323644568319</v>
      </c>
      <c r="E565" s="36">
        <f t="shared" si="201"/>
        <v>2000</v>
      </c>
      <c r="F565" s="36">
        <f t="shared" si="201"/>
        <v>265.44561682925212</v>
      </c>
      <c r="G565" s="36">
        <f t="shared" si="201"/>
        <v>2000</v>
      </c>
      <c r="H565" s="36">
        <v>66.36</v>
      </c>
      <c r="I565" s="36">
        <f t="shared" si="201"/>
        <v>0</v>
      </c>
      <c r="J565" s="68">
        <f t="shared" si="198"/>
        <v>0</v>
      </c>
    </row>
    <row r="566" spans="1:10" ht="26.25" x14ac:dyDescent="0.25">
      <c r="A566" s="74">
        <v>3722</v>
      </c>
      <c r="B566" s="75" t="s">
        <v>218</v>
      </c>
      <c r="C566" s="38">
        <v>298.12</v>
      </c>
      <c r="D566" s="38">
        <f>C566/7.5345</f>
        <v>39.567323644568319</v>
      </c>
      <c r="E566" s="42">
        <v>2000</v>
      </c>
      <c r="F566" s="38">
        <f>E566/7.5345</f>
        <v>265.44561682925212</v>
      </c>
      <c r="G566" s="38">
        <v>2000</v>
      </c>
      <c r="H566" s="42">
        <v>66.36</v>
      </c>
      <c r="I566" s="42">
        <v>0</v>
      </c>
      <c r="J566" s="68">
        <f t="shared" si="198"/>
        <v>0</v>
      </c>
    </row>
    <row r="567" spans="1:10" ht="26.25" x14ac:dyDescent="0.25">
      <c r="A567" s="84">
        <v>4</v>
      </c>
      <c r="B567" s="85" t="s">
        <v>71</v>
      </c>
      <c r="C567" s="67">
        <f t="shared" ref="C567:I569" si="202">C568</f>
        <v>2650.13</v>
      </c>
      <c r="D567" s="67">
        <f t="shared" si="202"/>
        <v>351.73269626385292</v>
      </c>
      <c r="E567" s="67">
        <f t="shared" si="202"/>
        <v>2000</v>
      </c>
      <c r="F567" s="67">
        <f t="shared" si="202"/>
        <v>265.44561682925212</v>
      </c>
      <c r="G567" s="67">
        <f t="shared" si="202"/>
        <v>1000</v>
      </c>
      <c r="H567" s="67">
        <v>0</v>
      </c>
      <c r="I567" s="67">
        <f t="shared" si="202"/>
        <v>0</v>
      </c>
      <c r="J567" s="121">
        <v>0</v>
      </c>
    </row>
    <row r="568" spans="1:10" ht="26.25" x14ac:dyDescent="0.25">
      <c r="A568" s="86">
        <v>42</v>
      </c>
      <c r="B568" s="87" t="s">
        <v>179</v>
      </c>
      <c r="C568" s="71">
        <f t="shared" si="202"/>
        <v>2650.13</v>
      </c>
      <c r="D568" s="71">
        <f t="shared" si="202"/>
        <v>351.73269626385292</v>
      </c>
      <c r="E568" s="71">
        <f t="shared" si="202"/>
        <v>2000</v>
      </c>
      <c r="F568" s="71">
        <f t="shared" si="202"/>
        <v>265.44561682925212</v>
      </c>
      <c r="G568" s="71">
        <f t="shared" si="202"/>
        <v>1000</v>
      </c>
      <c r="H568" s="71">
        <v>0</v>
      </c>
      <c r="I568" s="71">
        <f t="shared" si="202"/>
        <v>0</v>
      </c>
      <c r="J568" s="128">
        <v>0</v>
      </c>
    </row>
    <row r="569" spans="1:10" ht="26.25" x14ac:dyDescent="0.25">
      <c r="A569" s="88">
        <v>424</v>
      </c>
      <c r="B569" s="89" t="s">
        <v>213</v>
      </c>
      <c r="C569" s="36">
        <f t="shared" si="202"/>
        <v>2650.13</v>
      </c>
      <c r="D569" s="36">
        <f t="shared" si="202"/>
        <v>351.73269626385292</v>
      </c>
      <c r="E569" s="36">
        <f t="shared" si="202"/>
        <v>2000</v>
      </c>
      <c r="F569" s="36">
        <f t="shared" si="202"/>
        <v>265.44561682925212</v>
      </c>
      <c r="G569" s="36">
        <f t="shared" si="202"/>
        <v>1000</v>
      </c>
      <c r="H569" s="36">
        <v>0</v>
      </c>
      <c r="I569" s="36">
        <f t="shared" si="202"/>
        <v>0</v>
      </c>
      <c r="J569" s="68">
        <v>0</v>
      </c>
    </row>
    <row r="570" spans="1:10" x14ac:dyDescent="0.25">
      <c r="A570" s="74">
        <v>4241</v>
      </c>
      <c r="B570" s="75" t="s">
        <v>219</v>
      </c>
      <c r="C570" s="38">
        <v>2650.13</v>
      </c>
      <c r="D570" s="38">
        <f>C570/7.5345</f>
        <v>351.73269626385292</v>
      </c>
      <c r="E570" s="42">
        <v>2000</v>
      </c>
      <c r="F570" s="38">
        <f>E570/7.5345</f>
        <v>265.44561682925212</v>
      </c>
      <c r="G570" s="38">
        <v>1000</v>
      </c>
      <c r="H570" s="42">
        <v>0</v>
      </c>
      <c r="I570" s="42">
        <v>0</v>
      </c>
      <c r="J570" s="68">
        <v>0</v>
      </c>
    </row>
    <row r="571" spans="1:10" x14ac:dyDescent="0.25">
      <c r="A571" s="178" t="s">
        <v>38</v>
      </c>
      <c r="B571" s="177" t="s">
        <v>39</v>
      </c>
      <c r="C571" s="38"/>
      <c r="D571" s="38"/>
      <c r="E571" s="38"/>
      <c r="F571" s="38"/>
      <c r="G571" s="38"/>
      <c r="H571" s="184">
        <v>92905.97</v>
      </c>
      <c r="I571" s="176">
        <v>0</v>
      </c>
      <c r="J571" s="126">
        <v>0</v>
      </c>
    </row>
    <row r="572" spans="1:10" x14ac:dyDescent="0.25">
      <c r="A572" s="167">
        <v>3</v>
      </c>
      <c r="B572" s="183" t="s">
        <v>108</v>
      </c>
      <c r="C572" s="38"/>
      <c r="D572" s="38"/>
      <c r="E572" s="38"/>
      <c r="F572" s="38"/>
      <c r="G572" s="38"/>
      <c r="H572" s="36">
        <v>39816.85</v>
      </c>
      <c r="I572" s="38">
        <v>0</v>
      </c>
      <c r="J572" s="68">
        <v>0</v>
      </c>
    </row>
    <row r="573" spans="1:10" ht="39" x14ac:dyDescent="0.25">
      <c r="A573" s="167">
        <v>37</v>
      </c>
      <c r="B573" s="153" t="s">
        <v>69</v>
      </c>
      <c r="C573" s="38"/>
      <c r="D573" s="38"/>
      <c r="E573" s="38"/>
      <c r="F573" s="38"/>
      <c r="G573" s="38"/>
      <c r="H573" s="38">
        <v>39816.85</v>
      </c>
      <c r="I573" s="38">
        <v>0</v>
      </c>
      <c r="J573" s="68">
        <v>0</v>
      </c>
    </row>
    <row r="574" spans="1:10" ht="26.25" x14ac:dyDescent="0.25">
      <c r="A574" s="74">
        <v>372</v>
      </c>
      <c r="B574" s="153" t="s">
        <v>217</v>
      </c>
      <c r="C574" s="38"/>
      <c r="D574" s="38"/>
      <c r="E574" s="38"/>
      <c r="F574" s="38"/>
      <c r="G574" s="38"/>
      <c r="H574" s="38">
        <v>39816.85</v>
      </c>
      <c r="I574" s="38">
        <v>0</v>
      </c>
      <c r="J574" s="68">
        <v>0</v>
      </c>
    </row>
    <row r="575" spans="1:10" ht="26.25" x14ac:dyDescent="0.25">
      <c r="A575" s="74">
        <v>3722</v>
      </c>
      <c r="B575" s="153" t="s">
        <v>218</v>
      </c>
      <c r="C575" s="38"/>
      <c r="D575" s="38"/>
      <c r="E575" s="38"/>
      <c r="F575" s="38"/>
      <c r="G575" s="38"/>
      <c r="H575" s="38">
        <v>39816.85</v>
      </c>
      <c r="I575" s="38">
        <v>0</v>
      </c>
      <c r="J575" s="68">
        <v>0</v>
      </c>
    </row>
    <row r="576" spans="1:10" ht="26.25" x14ac:dyDescent="0.25">
      <c r="A576" s="182">
        <v>4</v>
      </c>
      <c r="B576" s="179" t="s">
        <v>71</v>
      </c>
      <c r="C576" s="38"/>
      <c r="D576" s="38"/>
      <c r="E576" s="38"/>
      <c r="F576" s="38"/>
      <c r="G576" s="38"/>
      <c r="H576" s="185">
        <v>53089.120000000003</v>
      </c>
      <c r="I576" s="180">
        <v>0</v>
      </c>
      <c r="J576" s="128">
        <v>0</v>
      </c>
    </row>
    <row r="577" spans="1:10" ht="26.25" x14ac:dyDescent="0.25">
      <c r="A577" s="88">
        <v>42</v>
      </c>
      <c r="B577" s="153" t="s">
        <v>179</v>
      </c>
      <c r="C577" s="38"/>
      <c r="D577" s="38"/>
      <c r="E577" s="38"/>
      <c r="F577" s="38"/>
      <c r="G577" s="38"/>
      <c r="H577" s="38">
        <v>53089.120000000003</v>
      </c>
      <c r="I577" s="38">
        <v>0</v>
      </c>
      <c r="J577" s="68">
        <v>0</v>
      </c>
    </row>
    <row r="578" spans="1:10" ht="26.25" x14ac:dyDescent="0.25">
      <c r="A578" s="74">
        <v>424</v>
      </c>
      <c r="B578" s="153" t="s">
        <v>213</v>
      </c>
      <c r="C578" s="38"/>
      <c r="D578" s="38"/>
      <c r="E578" s="38"/>
      <c r="F578" s="38"/>
      <c r="G578" s="38"/>
      <c r="H578" s="38">
        <v>53089.120000000003</v>
      </c>
      <c r="I578" s="38">
        <v>0</v>
      </c>
      <c r="J578" s="68">
        <v>0</v>
      </c>
    </row>
    <row r="579" spans="1:10" x14ac:dyDescent="0.25">
      <c r="A579" s="74">
        <v>4241</v>
      </c>
      <c r="B579" s="153" t="s">
        <v>219</v>
      </c>
      <c r="C579" s="38"/>
      <c r="D579" s="38"/>
      <c r="E579" s="38"/>
      <c r="F579" s="38"/>
      <c r="G579" s="38"/>
      <c r="H579" s="38">
        <v>53089.120000000003</v>
      </c>
      <c r="I579" s="38">
        <v>0</v>
      </c>
      <c r="J579" s="68">
        <v>0</v>
      </c>
    </row>
    <row r="580" spans="1:10" x14ac:dyDescent="0.25">
      <c r="A580" s="161" t="s">
        <v>259</v>
      </c>
      <c r="B580" s="162" t="s">
        <v>260</v>
      </c>
      <c r="C580" s="63">
        <f t="shared" ref="C580:G580" si="203">C582+C586</f>
        <v>0</v>
      </c>
      <c r="D580" s="63">
        <f t="shared" si="203"/>
        <v>0</v>
      </c>
      <c r="E580" s="63">
        <f t="shared" si="203"/>
        <v>0</v>
      </c>
      <c r="F580" s="63">
        <f t="shared" si="203"/>
        <v>0</v>
      </c>
      <c r="G580" s="63">
        <f t="shared" si="203"/>
        <v>3000</v>
      </c>
      <c r="H580" s="159">
        <v>663.61</v>
      </c>
      <c r="I580" s="159">
        <v>0</v>
      </c>
      <c r="J580" s="160">
        <f>I580/H580*100</f>
        <v>0</v>
      </c>
    </row>
    <row r="581" spans="1:10" x14ac:dyDescent="0.25">
      <c r="A581" s="163" t="s">
        <v>43</v>
      </c>
      <c r="B581" s="164" t="s">
        <v>44</v>
      </c>
      <c r="C581" s="63"/>
      <c r="D581" s="63"/>
      <c r="E581" s="63"/>
      <c r="F581" s="63"/>
      <c r="G581" s="63"/>
      <c r="H581" s="165"/>
      <c r="I581" s="165"/>
      <c r="J581" s="166"/>
    </row>
    <row r="582" spans="1:10" ht="26.25" x14ac:dyDescent="0.25">
      <c r="A582" s="65">
        <v>4</v>
      </c>
      <c r="B582" s="66" t="s">
        <v>71</v>
      </c>
      <c r="C582" s="67">
        <f t="shared" ref="C582:I584" si="204">C583</f>
        <v>0</v>
      </c>
      <c r="D582" s="67">
        <f t="shared" si="204"/>
        <v>0</v>
      </c>
      <c r="E582" s="67">
        <f t="shared" si="204"/>
        <v>0</v>
      </c>
      <c r="F582" s="67">
        <f t="shared" si="204"/>
        <v>0</v>
      </c>
      <c r="G582" s="67">
        <f t="shared" si="204"/>
        <v>2000</v>
      </c>
      <c r="H582" s="67">
        <v>663.61</v>
      </c>
      <c r="I582" s="67">
        <f t="shared" si="204"/>
        <v>0</v>
      </c>
      <c r="J582" s="121">
        <f t="shared" ref="J582:J587" si="205">I582/H582*100</f>
        <v>0</v>
      </c>
    </row>
    <row r="583" spans="1:10" ht="26.25" x14ac:dyDescent="0.25">
      <c r="A583" s="86">
        <v>45</v>
      </c>
      <c r="B583" s="87" t="s">
        <v>73</v>
      </c>
      <c r="C583" s="71">
        <f t="shared" si="204"/>
        <v>0</v>
      </c>
      <c r="D583" s="71">
        <f t="shared" si="204"/>
        <v>0</v>
      </c>
      <c r="E583" s="71">
        <f t="shared" si="204"/>
        <v>0</v>
      </c>
      <c r="F583" s="71">
        <f t="shared" si="204"/>
        <v>0</v>
      </c>
      <c r="G583" s="71">
        <f t="shared" si="204"/>
        <v>2000</v>
      </c>
      <c r="H583" s="71">
        <v>663.61</v>
      </c>
      <c r="I583" s="71">
        <f t="shared" si="204"/>
        <v>0</v>
      </c>
      <c r="J583" s="128">
        <f t="shared" si="205"/>
        <v>0</v>
      </c>
    </row>
    <row r="584" spans="1:10" ht="26.25" x14ac:dyDescent="0.25">
      <c r="A584" s="88">
        <v>451</v>
      </c>
      <c r="B584" s="89" t="s">
        <v>118</v>
      </c>
      <c r="C584" s="36">
        <f t="shared" si="204"/>
        <v>0</v>
      </c>
      <c r="D584" s="36">
        <f t="shared" si="204"/>
        <v>0</v>
      </c>
      <c r="E584" s="36">
        <f t="shared" si="204"/>
        <v>0</v>
      </c>
      <c r="F584" s="36">
        <f t="shared" si="204"/>
        <v>0</v>
      </c>
      <c r="G584" s="36">
        <f t="shared" si="204"/>
        <v>2000</v>
      </c>
      <c r="H584" s="36">
        <v>663.61</v>
      </c>
      <c r="I584" s="36">
        <f t="shared" si="204"/>
        <v>0</v>
      </c>
      <c r="J584" s="68">
        <f t="shared" si="205"/>
        <v>0</v>
      </c>
    </row>
    <row r="585" spans="1:10" ht="26.25" x14ac:dyDescent="0.25">
      <c r="A585" s="74">
        <v>4511</v>
      </c>
      <c r="B585" s="75" t="s">
        <v>118</v>
      </c>
      <c r="C585" s="38">
        <v>0</v>
      </c>
      <c r="D585" s="38">
        <f>C585/7.5345</f>
        <v>0</v>
      </c>
      <c r="E585" s="42">
        <v>0</v>
      </c>
      <c r="F585" s="38">
        <f>E585/7.5345</f>
        <v>0</v>
      </c>
      <c r="G585" s="38">
        <v>2000</v>
      </c>
      <c r="H585" s="42">
        <v>663.61</v>
      </c>
      <c r="I585" s="42">
        <v>0</v>
      </c>
      <c r="J585" s="68">
        <f t="shared" si="205"/>
        <v>0</v>
      </c>
    </row>
    <row r="586" spans="1:10" ht="26.25" x14ac:dyDescent="0.25">
      <c r="A586" s="168" t="s">
        <v>261</v>
      </c>
      <c r="B586" s="169" t="s">
        <v>184</v>
      </c>
      <c r="C586" s="67">
        <f t="shared" ref="C586:G586" si="206">C587</f>
        <v>0</v>
      </c>
      <c r="D586" s="67">
        <f t="shared" si="206"/>
        <v>0</v>
      </c>
      <c r="E586" s="67">
        <f t="shared" si="206"/>
        <v>0</v>
      </c>
      <c r="F586" s="67">
        <f t="shared" si="206"/>
        <v>0</v>
      </c>
      <c r="G586" s="67">
        <f t="shared" si="206"/>
        <v>1000</v>
      </c>
      <c r="H586" s="170">
        <v>9622.41</v>
      </c>
      <c r="I586" s="170">
        <v>0</v>
      </c>
      <c r="J586" s="171">
        <f t="shared" si="205"/>
        <v>0</v>
      </c>
    </row>
    <row r="587" spans="1:10" x14ac:dyDescent="0.25">
      <c r="A587" s="172" t="s">
        <v>38</v>
      </c>
      <c r="B587" s="173" t="s">
        <v>39</v>
      </c>
      <c r="C587" s="71">
        <f t="shared" ref="C587:H587" si="207">C589</f>
        <v>0</v>
      </c>
      <c r="D587" s="71">
        <f t="shared" si="207"/>
        <v>0</v>
      </c>
      <c r="E587" s="71">
        <f t="shared" si="207"/>
        <v>0</v>
      </c>
      <c r="F587" s="71">
        <f t="shared" si="207"/>
        <v>0</v>
      </c>
      <c r="G587" s="71">
        <f t="shared" si="207"/>
        <v>1000</v>
      </c>
      <c r="H587" s="174">
        <f t="shared" si="207"/>
        <v>9622.41</v>
      </c>
      <c r="I587" s="174">
        <v>0</v>
      </c>
      <c r="J587" s="175">
        <f t="shared" si="205"/>
        <v>0</v>
      </c>
    </row>
    <row r="588" spans="1:10" x14ac:dyDescent="0.25">
      <c r="A588" s="86">
        <v>3</v>
      </c>
      <c r="B588" s="87" t="s">
        <v>108</v>
      </c>
      <c r="C588" s="71"/>
      <c r="D588" s="71"/>
      <c r="E588" s="71"/>
      <c r="F588" s="71"/>
      <c r="G588" s="71"/>
      <c r="H588" s="71">
        <v>9622.41</v>
      </c>
      <c r="I588" s="71">
        <v>0</v>
      </c>
      <c r="J588" s="128"/>
    </row>
    <row r="589" spans="1:10" x14ac:dyDescent="0.25">
      <c r="A589" s="88">
        <v>32</v>
      </c>
      <c r="B589" s="89" t="s">
        <v>65</v>
      </c>
      <c r="C589" s="36">
        <f>C595</f>
        <v>0</v>
      </c>
      <c r="D589" s="36">
        <f>D595</f>
        <v>0</v>
      </c>
      <c r="E589" s="36">
        <f>E595</f>
        <v>0</v>
      </c>
      <c r="F589" s="36">
        <f>F595</f>
        <v>0</v>
      </c>
      <c r="G589" s="36">
        <f>G595</f>
        <v>1000</v>
      </c>
      <c r="H589" s="36">
        <v>9622.41</v>
      </c>
      <c r="I589" s="36">
        <f>I595</f>
        <v>0</v>
      </c>
      <c r="J589" s="68">
        <f>I589/H589*100</f>
        <v>0</v>
      </c>
    </row>
    <row r="590" spans="1:10" x14ac:dyDescent="0.25">
      <c r="A590" s="74">
        <v>322</v>
      </c>
      <c r="B590" s="75" t="s">
        <v>109</v>
      </c>
      <c r="C590" s="36"/>
      <c r="D590" s="36"/>
      <c r="E590" s="36"/>
      <c r="F590" s="36"/>
      <c r="G590" s="36"/>
      <c r="H590" s="36">
        <v>2189.9299999999998</v>
      </c>
      <c r="I590" s="36">
        <v>0</v>
      </c>
      <c r="J590" s="68">
        <v>0</v>
      </c>
    </row>
    <row r="591" spans="1:10" ht="26.25" x14ac:dyDescent="0.25">
      <c r="A591" s="74">
        <v>3224</v>
      </c>
      <c r="B591" s="75" t="s">
        <v>228</v>
      </c>
      <c r="C591" s="36"/>
      <c r="D591" s="36"/>
      <c r="E591" s="36"/>
      <c r="F591" s="36"/>
      <c r="G591" s="36"/>
      <c r="H591" s="38">
        <v>2189.9299999999998</v>
      </c>
      <c r="I591" s="36">
        <v>0</v>
      </c>
      <c r="J591" s="68">
        <v>0</v>
      </c>
    </row>
    <row r="592" spans="1:10" x14ac:dyDescent="0.25">
      <c r="A592" s="74">
        <v>323</v>
      </c>
      <c r="B592" s="89" t="s">
        <v>131</v>
      </c>
      <c r="C592" s="36"/>
      <c r="D592" s="36"/>
      <c r="E592" s="36"/>
      <c r="F592" s="36"/>
      <c r="G592" s="36"/>
      <c r="H592" s="36">
        <v>0</v>
      </c>
      <c r="I592" s="36">
        <v>0</v>
      </c>
      <c r="J592" s="68">
        <v>0</v>
      </c>
    </row>
    <row r="593" spans="1:10" x14ac:dyDescent="0.25">
      <c r="A593" s="74">
        <v>3232</v>
      </c>
      <c r="B593" s="75" t="s">
        <v>151</v>
      </c>
      <c r="C593" s="36"/>
      <c r="D593" s="36"/>
      <c r="E593" s="36"/>
      <c r="F593" s="36"/>
      <c r="G593" s="36"/>
      <c r="H593" s="36">
        <v>0</v>
      </c>
      <c r="I593" s="36">
        <v>0</v>
      </c>
      <c r="J593" s="68">
        <v>0</v>
      </c>
    </row>
    <row r="594" spans="1:10" ht="26.25" x14ac:dyDescent="0.25">
      <c r="A594" s="88">
        <v>329</v>
      </c>
      <c r="B594" s="89" t="s">
        <v>140</v>
      </c>
      <c r="C594" s="36"/>
      <c r="D594" s="36"/>
      <c r="E594" s="36"/>
      <c r="F594" s="36"/>
      <c r="G594" s="36"/>
      <c r="H594" s="36">
        <v>7432.48</v>
      </c>
      <c r="I594" s="36">
        <v>0</v>
      </c>
      <c r="J594" s="68">
        <v>0</v>
      </c>
    </row>
    <row r="595" spans="1:10" ht="26.25" x14ac:dyDescent="0.25">
      <c r="A595" s="74">
        <v>3299</v>
      </c>
      <c r="B595" s="75" t="s">
        <v>140</v>
      </c>
      <c r="C595" s="38">
        <v>0</v>
      </c>
      <c r="D595" s="38">
        <f>C595/7.5345</f>
        <v>0</v>
      </c>
      <c r="E595" s="42">
        <v>0</v>
      </c>
      <c r="F595" s="38">
        <f>E595/7.5345</f>
        <v>0</v>
      </c>
      <c r="G595" s="38">
        <v>1000</v>
      </c>
      <c r="H595" s="42">
        <v>7432.48</v>
      </c>
      <c r="I595" s="42">
        <v>0</v>
      </c>
      <c r="J595" s="68">
        <f>I595/H595*100</f>
        <v>0</v>
      </c>
    </row>
    <row r="596" spans="1:10" x14ac:dyDescent="0.25">
      <c r="A596" s="113" t="s">
        <v>38</v>
      </c>
      <c r="B596" s="83" t="s">
        <v>39</v>
      </c>
      <c r="C596" s="63">
        <f t="shared" ref="C596:I596" si="208">C597+C601</f>
        <v>654590.34000000008</v>
      </c>
      <c r="D596" s="63">
        <f t="shared" si="208"/>
        <v>86879.068285884932</v>
      </c>
      <c r="E596" s="63">
        <f t="shared" si="208"/>
        <v>770000</v>
      </c>
      <c r="F596" s="63">
        <f t="shared" si="208"/>
        <v>102196.56247926207</v>
      </c>
      <c r="G596" s="63">
        <f t="shared" si="208"/>
        <v>750000</v>
      </c>
      <c r="H596" s="63">
        <v>0</v>
      </c>
      <c r="I596" s="63">
        <f t="shared" si="208"/>
        <v>0</v>
      </c>
      <c r="J596" s="64">
        <v>0</v>
      </c>
    </row>
    <row r="597" spans="1:10" x14ac:dyDescent="0.25">
      <c r="A597" s="65">
        <v>3</v>
      </c>
      <c r="B597" s="66" t="s">
        <v>108</v>
      </c>
      <c r="C597" s="67">
        <f t="shared" ref="C597:G599" si="209">C598</f>
        <v>532121.53</v>
      </c>
      <c r="D597" s="67">
        <f t="shared" si="209"/>
        <v>70624.663879487693</v>
      </c>
      <c r="E597" s="67">
        <f t="shared" si="209"/>
        <v>350000</v>
      </c>
      <c r="F597" s="67">
        <f t="shared" si="209"/>
        <v>46452.982945119118</v>
      </c>
      <c r="G597" s="67">
        <f t="shared" si="209"/>
        <v>400000</v>
      </c>
      <c r="H597" s="67">
        <v>0</v>
      </c>
      <c r="I597" s="67">
        <f>I598</f>
        <v>0</v>
      </c>
      <c r="J597" s="121">
        <v>0</v>
      </c>
    </row>
    <row r="598" spans="1:10" ht="39" x14ac:dyDescent="0.25">
      <c r="A598" s="86">
        <v>37</v>
      </c>
      <c r="B598" s="87" t="s">
        <v>69</v>
      </c>
      <c r="C598" s="71">
        <f t="shared" si="209"/>
        <v>532121.53</v>
      </c>
      <c r="D598" s="71">
        <f t="shared" si="209"/>
        <v>70624.663879487693</v>
      </c>
      <c r="E598" s="71">
        <f t="shared" si="209"/>
        <v>350000</v>
      </c>
      <c r="F598" s="71">
        <f t="shared" si="209"/>
        <v>46452.982945119118</v>
      </c>
      <c r="G598" s="71">
        <f t="shared" si="209"/>
        <v>400000</v>
      </c>
      <c r="H598" s="71">
        <f>H599</f>
        <v>0</v>
      </c>
      <c r="I598" s="71">
        <f>I599</f>
        <v>0</v>
      </c>
      <c r="J598" s="128">
        <v>0</v>
      </c>
    </row>
    <row r="599" spans="1:10" ht="26.25" x14ac:dyDescent="0.25">
      <c r="A599" s="88">
        <v>372</v>
      </c>
      <c r="B599" s="89" t="s">
        <v>217</v>
      </c>
      <c r="C599" s="36">
        <f t="shared" si="209"/>
        <v>532121.53</v>
      </c>
      <c r="D599" s="36">
        <f t="shared" si="209"/>
        <v>70624.663879487693</v>
      </c>
      <c r="E599" s="36">
        <f t="shared" si="209"/>
        <v>350000</v>
      </c>
      <c r="F599" s="36">
        <f t="shared" si="209"/>
        <v>46452.982945119118</v>
      </c>
      <c r="G599" s="36">
        <f t="shared" si="209"/>
        <v>400000</v>
      </c>
      <c r="H599" s="36">
        <v>0</v>
      </c>
      <c r="I599" s="36">
        <f>I600</f>
        <v>0</v>
      </c>
      <c r="J599" s="68">
        <v>0</v>
      </c>
    </row>
    <row r="600" spans="1:10" ht="26.25" x14ac:dyDescent="0.25">
      <c r="A600" s="74">
        <v>3722</v>
      </c>
      <c r="B600" s="75" t="s">
        <v>218</v>
      </c>
      <c r="C600" s="38">
        <v>532121.53</v>
      </c>
      <c r="D600" s="38">
        <f>C600/7.5345</f>
        <v>70624.663879487693</v>
      </c>
      <c r="E600" s="42">
        <v>350000</v>
      </c>
      <c r="F600" s="38">
        <f>E600/7.5345</f>
        <v>46452.982945119118</v>
      </c>
      <c r="G600" s="38">
        <v>400000</v>
      </c>
      <c r="H600" s="42">
        <v>0</v>
      </c>
      <c r="I600" s="42">
        <v>0</v>
      </c>
      <c r="J600" s="68">
        <v>0</v>
      </c>
    </row>
    <row r="601" spans="1:10" ht="26.25" x14ac:dyDescent="0.25">
      <c r="A601" s="84">
        <v>4</v>
      </c>
      <c r="B601" s="85" t="s">
        <v>71</v>
      </c>
      <c r="C601" s="67">
        <f t="shared" ref="C601:I603" si="210">C602</f>
        <v>122468.81</v>
      </c>
      <c r="D601" s="67">
        <f t="shared" si="210"/>
        <v>16254.404406397238</v>
      </c>
      <c r="E601" s="67">
        <f t="shared" si="210"/>
        <v>420000</v>
      </c>
      <c r="F601" s="67">
        <f t="shared" si="210"/>
        <v>55743.57953414294</v>
      </c>
      <c r="G601" s="67">
        <f t="shared" si="210"/>
        <v>350000</v>
      </c>
      <c r="H601" s="67">
        <v>0</v>
      </c>
      <c r="I601" s="67">
        <f t="shared" si="210"/>
        <v>0</v>
      </c>
      <c r="J601" s="121">
        <v>0</v>
      </c>
    </row>
    <row r="602" spans="1:10" ht="26.25" x14ac:dyDescent="0.25">
      <c r="A602" s="86">
        <v>42</v>
      </c>
      <c r="B602" s="87" t="s">
        <v>179</v>
      </c>
      <c r="C602" s="71">
        <f t="shared" si="210"/>
        <v>122468.81</v>
      </c>
      <c r="D602" s="71">
        <f t="shared" si="210"/>
        <v>16254.404406397238</v>
      </c>
      <c r="E602" s="71">
        <f t="shared" si="210"/>
        <v>420000</v>
      </c>
      <c r="F602" s="71">
        <f t="shared" si="210"/>
        <v>55743.57953414294</v>
      </c>
      <c r="G602" s="71">
        <f t="shared" si="210"/>
        <v>350000</v>
      </c>
      <c r="H602" s="71">
        <v>0</v>
      </c>
      <c r="I602" s="71">
        <f t="shared" si="210"/>
        <v>0</v>
      </c>
      <c r="J602" s="128">
        <v>0</v>
      </c>
    </row>
    <row r="603" spans="1:10" ht="26.25" x14ac:dyDescent="0.25">
      <c r="A603" s="88">
        <v>424</v>
      </c>
      <c r="B603" s="89" t="s">
        <v>213</v>
      </c>
      <c r="C603" s="36">
        <f t="shared" si="210"/>
        <v>122468.81</v>
      </c>
      <c r="D603" s="36">
        <f t="shared" si="210"/>
        <v>16254.404406397238</v>
      </c>
      <c r="E603" s="36">
        <f t="shared" si="210"/>
        <v>420000</v>
      </c>
      <c r="F603" s="36">
        <f t="shared" si="210"/>
        <v>55743.57953414294</v>
      </c>
      <c r="G603" s="36">
        <f t="shared" si="210"/>
        <v>350000</v>
      </c>
      <c r="H603" s="36">
        <v>0</v>
      </c>
      <c r="I603" s="36">
        <f t="shared" si="210"/>
        <v>0</v>
      </c>
      <c r="J603" s="68">
        <v>0</v>
      </c>
    </row>
    <row r="604" spans="1:10" x14ac:dyDescent="0.25">
      <c r="A604" s="74">
        <v>4241</v>
      </c>
      <c r="B604" s="75" t="s">
        <v>219</v>
      </c>
      <c r="C604" s="38">
        <v>122468.81</v>
      </c>
      <c r="D604" s="38">
        <f>C604/7.5345</f>
        <v>16254.404406397238</v>
      </c>
      <c r="E604" s="42">
        <v>420000</v>
      </c>
      <c r="F604" s="38">
        <f>E604/7.5345</f>
        <v>55743.57953414294</v>
      </c>
      <c r="G604" s="38">
        <v>350000</v>
      </c>
      <c r="H604" s="42">
        <v>0</v>
      </c>
      <c r="I604" s="42">
        <v>0</v>
      </c>
      <c r="J604" s="68">
        <v>0</v>
      </c>
    </row>
    <row r="605" spans="1:10" ht="15" customHeight="1" x14ac:dyDescent="0.25">
      <c r="A605" s="161" t="s">
        <v>220</v>
      </c>
      <c r="B605" s="162" t="s">
        <v>221</v>
      </c>
      <c r="C605" s="59">
        <f t="shared" ref="C605:I605" si="211">C606</f>
        <v>0</v>
      </c>
      <c r="D605" s="59">
        <f t="shared" si="211"/>
        <v>0</v>
      </c>
      <c r="E605" s="59">
        <f t="shared" si="211"/>
        <v>65000</v>
      </c>
      <c r="F605" s="59">
        <f t="shared" si="211"/>
        <v>8626.9825469506941</v>
      </c>
      <c r="G605" s="59">
        <f t="shared" si="211"/>
        <v>50000</v>
      </c>
      <c r="H605" s="159">
        <f t="shared" si="211"/>
        <v>0</v>
      </c>
      <c r="I605" s="159">
        <f t="shared" si="211"/>
        <v>0</v>
      </c>
      <c r="J605" s="160">
        <v>0</v>
      </c>
    </row>
    <row r="606" spans="1:10" x14ac:dyDescent="0.25">
      <c r="A606" s="102" t="s">
        <v>38</v>
      </c>
      <c r="B606" s="103" t="s">
        <v>39</v>
      </c>
      <c r="C606" s="63">
        <f t="shared" ref="C606:I606" si="212">C607+C614</f>
        <v>0</v>
      </c>
      <c r="D606" s="63">
        <f t="shared" si="212"/>
        <v>0</v>
      </c>
      <c r="E606" s="63">
        <f t="shared" si="212"/>
        <v>65000</v>
      </c>
      <c r="F606" s="63">
        <f t="shared" si="212"/>
        <v>8626.9825469506941</v>
      </c>
      <c r="G606" s="63">
        <f t="shared" si="212"/>
        <v>50000</v>
      </c>
      <c r="H606" s="63">
        <f t="shared" si="212"/>
        <v>0</v>
      </c>
      <c r="I606" s="63">
        <f t="shared" si="212"/>
        <v>0</v>
      </c>
      <c r="J606" s="64">
        <v>0</v>
      </c>
    </row>
    <row r="607" spans="1:10" x14ac:dyDescent="0.25">
      <c r="A607" s="84">
        <v>3</v>
      </c>
      <c r="B607" s="85" t="s">
        <v>108</v>
      </c>
      <c r="C607" s="67">
        <f t="shared" ref="C607:I607" si="213">C608</f>
        <v>0</v>
      </c>
      <c r="D607" s="67">
        <f t="shared" si="213"/>
        <v>0</v>
      </c>
      <c r="E607" s="67">
        <f t="shared" si="213"/>
        <v>25000</v>
      </c>
      <c r="F607" s="67">
        <f t="shared" si="213"/>
        <v>3318.0702103656513</v>
      </c>
      <c r="G607" s="67">
        <f t="shared" si="213"/>
        <v>20000</v>
      </c>
      <c r="H607" s="67">
        <f t="shared" si="213"/>
        <v>0</v>
      </c>
      <c r="I607" s="67">
        <f t="shared" si="213"/>
        <v>0</v>
      </c>
      <c r="J607" s="121">
        <v>0</v>
      </c>
    </row>
    <row r="608" spans="1:10" x14ac:dyDescent="0.25">
      <c r="A608" s="86">
        <v>32</v>
      </c>
      <c r="B608" s="87" t="s">
        <v>65</v>
      </c>
      <c r="C608" s="71">
        <f t="shared" ref="C608:I608" si="214">C609+C612</f>
        <v>0</v>
      </c>
      <c r="D608" s="71">
        <f t="shared" si="214"/>
        <v>0</v>
      </c>
      <c r="E608" s="71">
        <f t="shared" si="214"/>
        <v>25000</v>
      </c>
      <c r="F608" s="71">
        <f t="shared" si="214"/>
        <v>3318.0702103656513</v>
      </c>
      <c r="G608" s="71">
        <f t="shared" si="214"/>
        <v>20000</v>
      </c>
      <c r="H608" s="71">
        <f t="shared" si="214"/>
        <v>0</v>
      </c>
      <c r="I608" s="71">
        <f t="shared" si="214"/>
        <v>0</v>
      </c>
      <c r="J608" s="128">
        <v>0</v>
      </c>
    </row>
    <row r="609" spans="1:10" x14ac:dyDescent="0.25">
      <c r="A609" s="72">
        <v>322</v>
      </c>
      <c r="B609" s="73" t="s">
        <v>109</v>
      </c>
      <c r="C609" s="36">
        <f t="shared" ref="C609:I609" si="215">SUM(C610:C611)</f>
        <v>0</v>
      </c>
      <c r="D609" s="36">
        <f t="shared" si="215"/>
        <v>0</v>
      </c>
      <c r="E609" s="36">
        <f t="shared" si="215"/>
        <v>25000</v>
      </c>
      <c r="F609" s="36">
        <f t="shared" si="215"/>
        <v>3318.0702103656513</v>
      </c>
      <c r="G609" s="36">
        <f t="shared" si="215"/>
        <v>20000</v>
      </c>
      <c r="H609" s="36">
        <f t="shared" si="215"/>
        <v>0</v>
      </c>
      <c r="I609" s="36">
        <f t="shared" si="215"/>
        <v>0</v>
      </c>
      <c r="J609" s="68">
        <v>0</v>
      </c>
    </row>
    <row r="610" spans="1:10" x14ac:dyDescent="0.25">
      <c r="A610" s="74">
        <v>3221</v>
      </c>
      <c r="B610" s="75" t="s">
        <v>127</v>
      </c>
      <c r="C610" s="38">
        <v>0</v>
      </c>
      <c r="D610" s="38">
        <f>C610/7.5345</f>
        <v>0</v>
      </c>
      <c r="E610" s="42">
        <v>5000</v>
      </c>
      <c r="F610" s="38">
        <f>E610/7.5345</f>
        <v>663.61404207313024</v>
      </c>
      <c r="G610" s="38">
        <v>5000</v>
      </c>
      <c r="H610" s="42">
        <v>0</v>
      </c>
      <c r="I610" s="42">
        <v>0</v>
      </c>
      <c r="J610" s="68">
        <v>0</v>
      </c>
    </row>
    <row r="611" spans="1:10" x14ac:dyDescent="0.25">
      <c r="A611" s="74">
        <v>3225</v>
      </c>
      <c r="B611" s="75" t="s">
        <v>129</v>
      </c>
      <c r="C611" s="38">
        <v>0</v>
      </c>
      <c r="D611" s="38">
        <f>C611/7.5345</f>
        <v>0</v>
      </c>
      <c r="E611" s="42">
        <v>20000</v>
      </c>
      <c r="F611" s="38">
        <f>E611/7.5345</f>
        <v>2654.4561682925209</v>
      </c>
      <c r="G611" s="38">
        <v>15000</v>
      </c>
      <c r="H611" s="42">
        <v>0</v>
      </c>
      <c r="I611" s="42">
        <v>0</v>
      </c>
      <c r="J611" s="68">
        <v>0</v>
      </c>
    </row>
    <row r="612" spans="1:10" x14ac:dyDescent="0.25">
      <c r="A612" s="88">
        <v>323</v>
      </c>
      <c r="B612" s="89" t="s">
        <v>131</v>
      </c>
      <c r="C612" s="36">
        <f t="shared" ref="C612:I612" si="216">C613</f>
        <v>0</v>
      </c>
      <c r="D612" s="36">
        <f t="shared" si="216"/>
        <v>0</v>
      </c>
      <c r="E612" s="36">
        <f t="shared" si="216"/>
        <v>0</v>
      </c>
      <c r="F612" s="36">
        <f t="shared" si="216"/>
        <v>0</v>
      </c>
      <c r="G612" s="36">
        <f t="shared" si="216"/>
        <v>0</v>
      </c>
      <c r="H612" s="36">
        <f t="shared" si="216"/>
        <v>0</v>
      </c>
      <c r="I612" s="36">
        <f t="shared" si="216"/>
        <v>0</v>
      </c>
      <c r="J612" s="68">
        <v>0</v>
      </c>
    </row>
    <row r="613" spans="1:10" x14ac:dyDescent="0.25">
      <c r="A613" s="74">
        <v>3235</v>
      </c>
      <c r="B613" s="75" t="s">
        <v>135</v>
      </c>
      <c r="C613" s="38">
        <v>0</v>
      </c>
      <c r="D613" s="38">
        <f>C613/7.5345</f>
        <v>0</v>
      </c>
      <c r="E613" s="42">
        <v>0</v>
      </c>
      <c r="F613" s="38">
        <f>E613/7.5345</f>
        <v>0</v>
      </c>
      <c r="G613" s="38">
        <v>0</v>
      </c>
      <c r="H613" s="42">
        <f>G613/7.5345</f>
        <v>0</v>
      </c>
      <c r="I613" s="42">
        <v>0</v>
      </c>
      <c r="J613" s="68">
        <v>0</v>
      </c>
    </row>
    <row r="614" spans="1:10" ht="26.25" x14ac:dyDescent="0.25">
      <c r="A614" s="84">
        <v>4</v>
      </c>
      <c r="B614" s="85" t="s">
        <v>71</v>
      </c>
      <c r="C614" s="67">
        <f t="shared" ref="C614:I615" si="217">C615</f>
        <v>0</v>
      </c>
      <c r="D614" s="67">
        <f t="shared" si="217"/>
        <v>0</v>
      </c>
      <c r="E614" s="67">
        <f t="shared" si="217"/>
        <v>40000</v>
      </c>
      <c r="F614" s="67">
        <f t="shared" si="217"/>
        <v>5308.9123365850419</v>
      </c>
      <c r="G614" s="67">
        <f t="shared" si="217"/>
        <v>30000</v>
      </c>
      <c r="H614" s="67">
        <v>0</v>
      </c>
      <c r="I614" s="67">
        <f t="shared" si="217"/>
        <v>0</v>
      </c>
      <c r="J614" s="121">
        <v>0</v>
      </c>
    </row>
    <row r="615" spans="1:10" ht="26.25" x14ac:dyDescent="0.25">
      <c r="A615" s="86">
        <v>42</v>
      </c>
      <c r="B615" s="87" t="s">
        <v>179</v>
      </c>
      <c r="C615" s="71">
        <f t="shared" si="217"/>
        <v>0</v>
      </c>
      <c r="D615" s="71">
        <f t="shared" si="217"/>
        <v>0</v>
      </c>
      <c r="E615" s="71">
        <f t="shared" si="217"/>
        <v>40000</v>
      </c>
      <c r="F615" s="71">
        <f t="shared" si="217"/>
        <v>5308.9123365850419</v>
      </c>
      <c r="G615" s="71">
        <f t="shared" si="217"/>
        <v>30000</v>
      </c>
      <c r="H615" s="71">
        <v>0</v>
      </c>
      <c r="I615" s="71">
        <f t="shared" si="217"/>
        <v>0</v>
      </c>
      <c r="J615" s="128">
        <v>0</v>
      </c>
    </row>
    <row r="616" spans="1:10" x14ac:dyDescent="0.25">
      <c r="A616" s="88">
        <v>422</v>
      </c>
      <c r="B616" s="89" t="s">
        <v>180</v>
      </c>
      <c r="C616" s="36">
        <f t="shared" ref="C616:I616" si="218">SUM(C617:C618)</f>
        <v>0</v>
      </c>
      <c r="D616" s="36">
        <f t="shared" si="218"/>
        <v>0</v>
      </c>
      <c r="E616" s="36">
        <f t="shared" si="218"/>
        <v>40000</v>
      </c>
      <c r="F616" s="36">
        <f t="shared" si="218"/>
        <v>5308.9123365850419</v>
      </c>
      <c r="G616" s="36">
        <f t="shared" si="218"/>
        <v>30000</v>
      </c>
      <c r="H616" s="36">
        <v>0</v>
      </c>
      <c r="I616" s="36">
        <f t="shared" si="218"/>
        <v>0</v>
      </c>
      <c r="J616" s="68">
        <v>0</v>
      </c>
    </row>
    <row r="617" spans="1:10" x14ac:dyDescent="0.25">
      <c r="A617" s="74">
        <v>4221</v>
      </c>
      <c r="B617" s="75" t="s">
        <v>181</v>
      </c>
      <c r="C617" s="38">
        <v>0</v>
      </c>
      <c r="D617" s="38">
        <f>C617/7.5345</f>
        <v>0</v>
      </c>
      <c r="E617" s="42">
        <v>25000</v>
      </c>
      <c r="F617" s="38">
        <f>E617/7.5345</f>
        <v>3318.0702103656513</v>
      </c>
      <c r="G617" s="38">
        <v>20000</v>
      </c>
      <c r="H617" s="42">
        <v>0</v>
      </c>
      <c r="I617" s="42">
        <v>0</v>
      </c>
      <c r="J617" s="68">
        <v>0</v>
      </c>
    </row>
    <row r="618" spans="1:10" x14ac:dyDescent="0.25">
      <c r="A618" s="74">
        <v>4226</v>
      </c>
      <c r="B618" s="75" t="s">
        <v>211</v>
      </c>
      <c r="C618" s="38">
        <v>0</v>
      </c>
      <c r="D618" s="38">
        <f>C618/7.5345</f>
        <v>0</v>
      </c>
      <c r="E618" s="42">
        <v>15000</v>
      </c>
      <c r="F618" s="38">
        <f>E618/7.5345</f>
        <v>1990.8421262193906</v>
      </c>
      <c r="G618" s="38">
        <v>10000</v>
      </c>
      <c r="H618" s="42">
        <v>0</v>
      </c>
      <c r="I618" s="42">
        <v>0</v>
      </c>
      <c r="J618" s="68">
        <v>0</v>
      </c>
    </row>
    <row r="619" spans="1:10" x14ac:dyDescent="0.25">
      <c r="A619" s="161" t="s">
        <v>202</v>
      </c>
      <c r="B619" s="162" t="s">
        <v>203</v>
      </c>
      <c r="C619" s="59">
        <f t="shared" ref="C619:G620" si="219">C620</f>
        <v>0</v>
      </c>
      <c r="D619" s="59">
        <f t="shared" si="219"/>
        <v>0</v>
      </c>
      <c r="E619" s="59">
        <f t="shared" si="219"/>
        <v>0</v>
      </c>
      <c r="F619" s="59">
        <f t="shared" si="219"/>
        <v>0</v>
      </c>
      <c r="G619" s="59">
        <f t="shared" si="219"/>
        <v>29000</v>
      </c>
      <c r="H619" s="159">
        <v>2815.85</v>
      </c>
      <c r="I619" s="159">
        <v>4183.5200000000004</v>
      </c>
      <c r="J619" s="160">
        <f>I619/H619*100</f>
        <v>148.57041390699081</v>
      </c>
    </row>
    <row r="620" spans="1:10" x14ac:dyDescent="0.25">
      <c r="A620" s="113" t="s">
        <v>40</v>
      </c>
      <c r="B620" s="83" t="s">
        <v>41</v>
      </c>
      <c r="C620" s="63">
        <f t="shared" si="219"/>
        <v>0</v>
      </c>
      <c r="D620" s="63">
        <f t="shared" si="219"/>
        <v>0</v>
      </c>
      <c r="E620" s="63">
        <f t="shared" si="219"/>
        <v>0</v>
      </c>
      <c r="F620" s="63">
        <f t="shared" si="219"/>
        <v>0</v>
      </c>
      <c r="G620" s="63">
        <f t="shared" si="219"/>
        <v>29000</v>
      </c>
      <c r="H620" s="63">
        <v>2815.85</v>
      </c>
      <c r="I620" s="63">
        <v>4183.5200000000004</v>
      </c>
      <c r="J620" s="64">
        <f>I620/H620*100</f>
        <v>148.57041390699081</v>
      </c>
    </row>
    <row r="621" spans="1:10" x14ac:dyDescent="0.25">
      <c r="A621" s="65">
        <v>3</v>
      </c>
      <c r="B621" s="66" t="s">
        <v>108</v>
      </c>
      <c r="C621" s="67">
        <f>C627</f>
        <v>0</v>
      </c>
      <c r="D621" s="67">
        <f>D627</f>
        <v>0</v>
      </c>
      <c r="E621" s="67">
        <f>E627</f>
        <v>0</v>
      </c>
      <c r="F621" s="67">
        <f>F627</f>
        <v>0</v>
      </c>
      <c r="G621" s="67">
        <f>G627</f>
        <v>29000</v>
      </c>
      <c r="H621" s="67">
        <v>0</v>
      </c>
      <c r="I621" s="67">
        <v>4183.5200000000004</v>
      </c>
      <c r="J621" s="121">
        <v>0</v>
      </c>
    </row>
    <row r="622" spans="1:10" x14ac:dyDescent="0.25">
      <c r="A622" s="86">
        <v>31</v>
      </c>
      <c r="B622" s="87" t="s">
        <v>64</v>
      </c>
      <c r="C622" s="105"/>
      <c r="D622" s="105"/>
      <c r="E622" s="105"/>
      <c r="F622" s="105"/>
      <c r="G622" s="105"/>
      <c r="H622" s="105">
        <f>H623+H625</f>
        <v>0</v>
      </c>
      <c r="I622" s="105">
        <v>0</v>
      </c>
      <c r="J622" s="68">
        <v>0</v>
      </c>
    </row>
    <row r="623" spans="1:10" x14ac:dyDescent="0.25">
      <c r="A623" s="88">
        <v>311</v>
      </c>
      <c r="B623" s="89" t="s">
        <v>163</v>
      </c>
      <c r="C623" s="105"/>
      <c r="D623" s="105"/>
      <c r="E623" s="105"/>
      <c r="F623" s="105"/>
      <c r="G623" s="105"/>
      <c r="H623" s="105">
        <f>H624</f>
        <v>0</v>
      </c>
      <c r="I623" s="105">
        <v>0</v>
      </c>
      <c r="J623" s="68">
        <v>0</v>
      </c>
    </row>
    <row r="624" spans="1:10" x14ac:dyDescent="0.25">
      <c r="A624" s="74">
        <v>3111</v>
      </c>
      <c r="B624" s="75" t="s">
        <v>164</v>
      </c>
      <c r="C624" s="105"/>
      <c r="D624" s="105"/>
      <c r="E624" s="105"/>
      <c r="F624" s="105"/>
      <c r="G624" s="105"/>
      <c r="H624" s="106">
        <v>0</v>
      </c>
      <c r="I624" s="106">
        <v>0</v>
      </c>
      <c r="J624" s="107">
        <v>0</v>
      </c>
    </row>
    <row r="625" spans="1:10" x14ac:dyDescent="0.25">
      <c r="A625" s="88">
        <v>313</v>
      </c>
      <c r="B625" s="89" t="s">
        <v>166</v>
      </c>
      <c r="C625" s="105"/>
      <c r="D625" s="105"/>
      <c r="E625" s="105"/>
      <c r="F625" s="105"/>
      <c r="G625" s="105"/>
      <c r="H625" s="105">
        <f>H626</f>
        <v>0</v>
      </c>
      <c r="I625" s="105">
        <v>0</v>
      </c>
      <c r="J625" s="68">
        <v>0</v>
      </c>
    </row>
    <row r="626" spans="1:10" x14ac:dyDescent="0.25">
      <c r="A626" s="74">
        <v>3132</v>
      </c>
      <c r="B626" s="75" t="s">
        <v>167</v>
      </c>
      <c r="C626" s="105"/>
      <c r="D626" s="105"/>
      <c r="E626" s="105"/>
      <c r="F626" s="105"/>
      <c r="G626" s="105"/>
      <c r="H626" s="106">
        <v>0</v>
      </c>
      <c r="I626" s="106">
        <v>0</v>
      </c>
      <c r="J626" s="107">
        <v>0</v>
      </c>
    </row>
    <row r="627" spans="1:10" x14ac:dyDescent="0.25">
      <c r="A627" s="69">
        <v>32</v>
      </c>
      <c r="B627" s="70" t="s">
        <v>65</v>
      </c>
      <c r="C627" s="71">
        <f t="shared" ref="C627:G627" si="220">C628+C631+C635+C638</f>
        <v>0</v>
      </c>
      <c r="D627" s="71">
        <f t="shared" si="220"/>
        <v>0</v>
      </c>
      <c r="E627" s="71">
        <f t="shared" si="220"/>
        <v>0</v>
      </c>
      <c r="F627" s="71">
        <f t="shared" si="220"/>
        <v>0</v>
      </c>
      <c r="G627" s="71">
        <f t="shared" si="220"/>
        <v>29000</v>
      </c>
      <c r="H627" s="71">
        <v>0</v>
      </c>
      <c r="I627" s="71"/>
      <c r="J627" s="128">
        <v>0</v>
      </c>
    </row>
    <row r="628" spans="1:10" x14ac:dyDescent="0.25">
      <c r="A628" s="72">
        <v>321</v>
      </c>
      <c r="B628" s="73" t="s">
        <v>123</v>
      </c>
      <c r="C628" s="36">
        <f t="shared" ref="C628:I628" si="221">SUM(C629:C630)</f>
        <v>0</v>
      </c>
      <c r="D628" s="36">
        <f t="shared" si="221"/>
        <v>0</v>
      </c>
      <c r="E628" s="36">
        <f t="shared" si="221"/>
        <v>0</v>
      </c>
      <c r="F628" s="36">
        <f t="shared" si="221"/>
        <v>0</v>
      </c>
      <c r="G628" s="36">
        <f t="shared" si="221"/>
        <v>2000</v>
      </c>
      <c r="H628" s="36">
        <v>0</v>
      </c>
      <c r="I628" s="36">
        <f t="shared" si="221"/>
        <v>0</v>
      </c>
      <c r="J628" s="68">
        <v>0</v>
      </c>
    </row>
    <row r="629" spans="1:10" x14ac:dyDescent="0.25">
      <c r="A629" s="115">
        <v>3211</v>
      </c>
      <c r="B629" s="75" t="s">
        <v>124</v>
      </c>
      <c r="C629" s="38">
        <v>0</v>
      </c>
      <c r="D629" s="38">
        <f>C629/7.5345</f>
        <v>0</v>
      </c>
      <c r="E629" s="42">
        <v>0</v>
      </c>
      <c r="F629" s="38">
        <f>E629/7.5345</f>
        <v>0</v>
      </c>
      <c r="G629" s="38">
        <v>1000</v>
      </c>
      <c r="H629" s="42">
        <v>0</v>
      </c>
      <c r="I629" s="42">
        <v>0</v>
      </c>
      <c r="J629" s="68">
        <v>0</v>
      </c>
    </row>
    <row r="630" spans="1:10" x14ac:dyDescent="0.25">
      <c r="A630" s="115">
        <v>3213</v>
      </c>
      <c r="B630" s="116" t="s">
        <v>125</v>
      </c>
      <c r="C630" s="38">
        <v>0</v>
      </c>
      <c r="D630" s="38">
        <f>C630/7.5345</f>
        <v>0</v>
      </c>
      <c r="E630" s="42">
        <v>0</v>
      </c>
      <c r="F630" s="38">
        <f>E630/7.5345</f>
        <v>0</v>
      </c>
      <c r="G630" s="38">
        <v>1000</v>
      </c>
      <c r="H630" s="42">
        <v>0</v>
      </c>
      <c r="I630" s="42">
        <v>0</v>
      </c>
      <c r="J630" s="68">
        <v>0</v>
      </c>
    </row>
    <row r="631" spans="1:10" x14ac:dyDescent="0.25">
      <c r="A631" s="72">
        <v>322</v>
      </c>
      <c r="B631" s="73" t="s">
        <v>109</v>
      </c>
      <c r="C631" s="36">
        <f t="shared" ref="C631:I631" si="222">SUM(C632:C634)</f>
        <v>0</v>
      </c>
      <c r="D631" s="36">
        <f t="shared" si="222"/>
        <v>0</v>
      </c>
      <c r="E631" s="36">
        <f t="shared" si="222"/>
        <v>0</v>
      </c>
      <c r="F631" s="36">
        <f t="shared" si="222"/>
        <v>0</v>
      </c>
      <c r="G631" s="36">
        <f t="shared" si="222"/>
        <v>10000</v>
      </c>
      <c r="H631" s="36">
        <v>0</v>
      </c>
      <c r="I631" s="36">
        <f t="shared" si="222"/>
        <v>0</v>
      </c>
      <c r="J631" s="68">
        <v>0</v>
      </c>
    </row>
    <row r="632" spans="1:10" x14ac:dyDescent="0.25">
      <c r="A632" s="74">
        <v>3221</v>
      </c>
      <c r="B632" s="75" t="s">
        <v>127</v>
      </c>
      <c r="C632" s="38">
        <v>0</v>
      </c>
      <c r="D632" s="38">
        <f>C632/7.5345</f>
        <v>0</v>
      </c>
      <c r="E632" s="42">
        <v>0</v>
      </c>
      <c r="F632" s="38">
        <f>E632/7.5345</f>
        <v>0</v>
      </c>
      <c r="G632" s="38">
        <v>2000</v>
      </c>
      <c r="H632" s="42">
        <v>0</v>
      </c>
      <c r="I632" s="42">
        <v>0</v>
      </c>
      <c r="J632" s="68">
        <v>0</v>
      </c>
    </row>
    <row r="633" spans="1:10" x14ac:dyDescent="0.25">
      <c r="A633" s="74">
        <v>3225</v>
      </c>
      <c r="B633" s="75" t="s">
        <v>129</v>
      </c>
      <c r="C633" s="38">
        <v>0</v>
      </c>
      <c r="D633" s="38">
        <f>C633/7.5345</f>
        <v>0</v>
      </c>
      <c r="E633" s="42">
        <v>0</v>
      </c>
      <c r="F633" s="38">
        <f>E633/7.5345</f>
        <v>0</v>
      </c>
      <c r="G633" s="38">
        <v>6000</v>
      </c>
      <c r="H633" s="42">
        <v>0</v>
      </c>
      <c r="I633" s="42">
        <v>0</v>
      </c>
      <c r="J633" s="68">
        <v>0</v>
      </c>
    </row>
    <row r="634" spans="1:10" ht="26.25" x14ac:dyDescent="0.25">
      <c r="A634" s="74">
        <v>3227</v>
      </c>
      <c r="B634" s="75" t="s">
        <v>130</v>
      </c>
      <c r="C634" s="38">
        <v>0</v>
      </c>
      <c r="D634" s="38">
        <f>C634/7.5345</f>
        <v>0</v>
      </c>
      <c r="E634" s="42">
        <v>0</v>
      </c>
      <c r="F634" s="38">
        <f>E634/7.5345</f>
        <v>0</v>
      </c>
      <c r="G634" s="38">
        <v>2000</v>
      </c>
      <c r="H634" s="42">
        <v>0</v>
      </c>
      <c r="I634" s="42">
        <v>0</v>
      </c>
      <c r="J634" s="68">
        <v>0</v>
      </c>
    </row>
    <row r="635" spans="1:10" x14ac:dyDescent="0.25">
      <c r="A635" s="88">
        <v>323</v>
      </c>
      <c r="B635" s="89" t="s">
        <v>131</v>
      </c>
      <c r="C635" s="36">
        <f t="shared" ref="C635:G635" si="223">SUM(C636:C637)</f>
        <v>0</v>
      </c>
      <c r="D635" s="36">
        <f t="shared" si="223"/>
        <v>0</v>
      </c>
      <c r="E635" s="36">
        <f t="shared" si="223"/>
        <v>0</v>
      </c>
      <c r="F635" s="36">
        <f t="shared" si="223"/>
        <v>0</v>
      </c>
      <c r="G635" s="36">
        <f t="shared" si="223"/>
        <v>8000</v>
      </c>
      <c r="H635" s="36">
        <v>0</v>
      </c>
      <c r="I635" s="36">
        <v>0</v>
      </c>
      <c r="J635" s="68">
        <v>0</v>
      </c>
    </row>
    <row r="636" spans="1:10" x14ac:dyDescent="0.25">
      <c r="A636" s="74">
        <v>3237</v>
      </c>
      <c r="B636" s="75" t="s">
        <v>137</v>
      </c>
      <c r="C636" s="38">
        <v>0</v>
      </c>
      <c r="D636" s="38">
        <f>C636/7.5345</f>
        <v>0</v>
      </c>
      <c r="E636" s="42">
        <v>0</v>
      </c>
      <c r="F636" s="38">
        <f>E636/7.5345</f>
        <v>0</v>
      </c>
      <c r="G636" s="38">
        <v>7000</v>
      </c>
      <c r="H636" s="42">
        <v>0</v>
      </c>
      <c r="I636" s="42">
        <v>0</v>
      </c>
      <c r="J636" s="68">
        <v>0</v>
      </c>
    </row>
    <row r="637" spans="1:10" x14ac:dyDescent="0.25">
      <c r="A637" s="74">
        <v>3239</v>
      </c>
      <c r="B637" s="75" t="s">
        <v>139</v>
      </c>
      <c r="C637" s="38">
        <v>0</v>
      </c>
      <c r="D637" s="38">
        <f>C637/7.5345</f>
        <v>0</v>
      </c>
      <c r="E637" s="42">
        <v>0</v>
      </c>
      <c r="F637" s="38">
        <f>E637/7.5345</f>
        <v>0</v>
      </c>
      <c r="G637" s="38">
        <v>1000</v>
      </c>
      <c r="H637" s="42">
        <v>0</v>
      </c>
      <c r="I637" s="42">
        <v>0</v>
      </c>
      <c r="J637" s="68">
        <v>0</v>
      </c>
    </row>
    <row r="638" spans="1:10" ht="26.25" x14ac:dyDescent="0.25">
      <c r="A638" s="88">
        <v>329</v>
      </c>
      <c r="B638" s="89" t="s">
        <v>140</v>
      </c>
      <c r="C638" s="36">
        <f t="shared" ref="C638:G638" si="224">C639</f>
        <v>0</v>
      </c>
      <c r="D638" s="36">
        <f t="shared" si="224"/>
        <v>0</v>
      </c>
      <c r="E638" s="36">
        <f t="shared" si="224"/>
        <v>0</v>
      </c>
      <c r="F638" s="36">
        <f t="shared" si="224"/>
        <v>0</v>
      </c>
      <c r="G638" s="36">
        <f t="shared" si="224"/>
        <v>9000</v>
      </c>
      <c r="H638" s="36">
        <v>2815.85</v>
      </c>
      <c r="I638" s="36">
        <v>4183.5200000000004</v>
      </c>
      <c r="J638" s="68">
        <f>I638/H638*100</f>
        <v>148.57041390699081</v>
      </c>
    </row>
    <row r="639" spans="1:10" ht="26.25" x14ac:dyDescent="0.25">
      <c r="A639" s="74">
        <v>3299</v>
      </c>
      <c r="B639" s="75" t="s">
        <v>140</v>
      </c>
      <c r="C639" s="38">
        <v>0</v>
      </c>
      <c r="D639" s="38">
        <v>0</v>
      </c>
      <c r="E639" s="42">
        <v>0</v>
      </c>
      <c r="F639" s="38">
        <f>E639/7.5345</f>
        <v>0</v>
      </c>
      <c r="G639" s="38">
        <v>9000</v>
      </c>
      <c r="H639" s="42">
        <v>2815.85</v>
      </c>
      <c r="I639" s="42">
        <v>4183.5200000000004</v>
      </c>
      <c r="J639" s="68">
        <f>I639/H639*100</f>
        <v>148.57041390699081</v>
      </c>
    </row>
    <row r="640" spans="1:10" ht="39" x14ac:dyDescent="0.25">
      <c r="A640" s="181" t="s">
        <v>222</v>
      </c>
      <c r="B640" s="195" t="s">
        <v>223</v>
      </c>
      <c r="C640" s="123"/>
      <c r="D640" s="123"/>
      <c r="E640" s="124"/>
      <c r="F640" s="123"/>
      <c r="G640" s="123"/>
      <c r="H640" s="196">
        <f t="shared" ref="H640:I644" si="225">H641</f>
        <v>1356.27</v>
      </c>
      <c r="I640" s="196">
        <v>0</v>
      </c>
      <c r="J640" s="171">
        <v>0</v>
      </c>
    </row>
    <row r="641" spans="1:10" x14ac:dyDescent="0.25">
      <c r="A641" s="102" t="s">
        <v>38</v>
      </c>
      <c r="B641" s="103" t="s">
        <v>39</v>
      </c>
      <c r="C641" s="38"/>
      <c r="D641" s="38"/>
      <c r="E641" s="42"/>
      <c r="F641" s="38"/>
      <c r="G641" s="38"/>
      <c r="H641" s="125">
        <f t="shared" si="225"/>
        <v>1356.27</v>
      </c>
      <c r="I641" s="125">
        <f t="shared" si="225"/>
        <v>0</v>
      </c>
      <c r="J641" s="126">
        <v>0</v>
      </c>
    </row>
    <row r="642" spans="1:10" x14ac:dyDescent="0.25">
      <c r="A642" s="65">
        <v>3</v>
      </c>
      <c r="B642" s="66" t="s">
        <v>108</v>
      </c>
      <c r="C642" s="38"/>
      <c r="D642" s="38"/>
      <c r="E642" s="42"/>
      <c r="F642" s="38"/>
      <c r="G642" s="38"/>
      <c r="H642" s="122">
        <f t="shared" si="225"/>
        <v>1356.27</v>
      </c>
      <c r="I642" s="122">
        <f t="shared" si="225"/>
        <v>0</v>
      </c>
      <c r="J642" s="121">
        <v>0</v>
      </c>
    </row>
    <row r="643" spans="1:10" x14ac:dyDescent="0.25">
      <c r="A643" s="86">
        <v>38</v>
      </c>
      <c r="B643" s="87" t="s">
        <v>224</v>
      </c>
      <c r="C643" s="38"/>
      <c r="D643" s="38"/>
      <c r="E643" s="42"/>
      <c r="F643" s="38"/>
      <c r="G643" s="38"/>
      <c r="H643" s="127">
        <f t="shared" si="225"/>
        <v>1356.27</v>
      </c>
      <c r="I643" s="127">
        <v>0</v>
      </c>
      <c r="J643" s="128">
        <v>0</v>
      </c>
    </row>
    <row r="644" spans="1:10" x14ac:dyDescent="0.25">
      <c r="A644" s="88">
        <v>381</v>
      </c>
      <c r="B644" s="89" t="s">
        <v>225</v>
      </c>
      <c r="C644" s="38"/>
      <c r="D644" s="38"/>
      <c r="E644" s="42"/>
      <c r="F644" s="38"/>
      <c r="G644" s="38"/>
      <c r="H644" s="108">
        <f t="shared" si="225"/>
        <v>1356.27</v>
      </c>
      <c r="I644" s="108">
        <v>0</v>
      </c>
      <c r="J644" s="68">
        <v>0</v>
      </c>
    </row>
    <row r="645" spans="1:10" x14ac:dyDescent="0.25">
      <c r="A645" s="74">
        <v>3812</v>
      </c>
      <c r="B645" s="75" t="s">
        <v>226</v>
      </c>
      <c r="C645" s="38"/>
      <c r="D645" s="38"/>
      <c r="E645" s="42"/>
      <c r="F645" s="38"/>
      <c r="G645" s="38"/>
      <c r="H645" s="42">
        <v>1356.27</v>
      </c>
      <c r="I645" s="42">
        <v>0</v>
      </c>
      <c r="J645" s="68">
        <v>0</v>
      </c>
    </row>
  </sheetData>
  <mergeCells count="2">
    <mergeCell ref="A1:J1"/>
    <mergeCell ref="A3:J3"/>
  </mergeCells>
  <pageMargins left="0.7" right="0.7" top="0.75" bottom="0.75" header="0.51180555555555496" footer="0.51180555555555496"/>
  <pageSetup paperSize="9" scale="67" firstPageNumber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Korisnik</cp:lastModifiedBy>
  <cp:revision>1</cp:revision>
  <cp:lastPrinted>2024-07-19T09:36:50Z</cp:lastPrinted>
  <dcterms:created xsi:type="dcterms:W3CDTF">2022-08-12T12:51:27Z</dcterms:created>
  <dcterms:modified xsi:type="dcterms:W3CDTF">2025-07-18T10:26:15Z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