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 tabRatio="500"/>
  </bookViews>
  <sheets>
    <sheet name="SAŽETAK" sheetId="1" r:id="rId1"/>
    <sheet name=" Račun prihoda i rashoda" sheetId="2" r:id="rId2"/>
    <sheet name="Rashodi prema funkcijskoj kl" sheetId="3" r:id="rId3"/>
    <sheet name="Račun financiranja" sheetId="4" r:id="rId4"/>
    <sheet name="POSEBNI DIO" sheetId="5" r:id="rId5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7" i="2" l="1"/>
  <c r="L60" i="2" l="1"/>
  <c r="K294" i="5" l="1"/>
  <c r="K292" i="5"/>
  <c r="J670" i="5" l="1"/>
  <c r="J669" i="5" s="1"/>
  <c r="J668" i="5" s="1"/>
  <c r="H671" i="5"/>
  <c r="H670" i="5" s="1"/>
  <c r="H669" i="5" s="1"/>
  <c r="H668" i="5" s="1"/>
  <c r="H667" i="5" s="1"/>
  <c r="K666" i="5"/>
  <c r="F666" i="5"/>
  <c r="F665" i="5" s="1"/>
  <c r="G665" i="5"/>
  <c r="E665" i="5"/>
  <c r="D665" i="5"/>
  <c r="C665" i="5"/>
  <c r="F664" i="5"/>
  <c r="D664" i="5"/>
  <c r="F663" i="5"/>
  <c r="D663" i="5"/>
  <c r="G662" i="5"/>
  <c r="E662" i="5"/>
  <c r="C662" i="5"/>
  <c r="F661" i="5"/>
  <c r="D661" i="5"/>
  <c r="F660" i="5"/>
  <c r="D660" i="5"/>
  <c r="F659" i="5"/>
  <c r="D659" i="5"/>
  <c r="J658" i="5"/>
  <c r="G658" i="5"/>
  <c r="E658" i="5"/>
  <c r="C658" i="5"/>
  <c r="F657" i="5"/>
  <c r="D657" i="5"/>
  <c r="F656" i="5"/>
  <c r="D656" i="5"/>
  <c r="J655" i="5"/>
  <c r="G655" i="5"/>
  <c r="E655" i="5"/>
  <c r="C655" i="5"/>
  <c r="H652" i="5"/>
  <c r="H650" i="5"/>
  <c r="F645" i="5"/>
  <c r="D645" i="5"/>
  <c r="F644" i="5"/>
  <c r="D644" i="5"/>
  <c r="J643" i="5"/>
  <c r="J642" i="5" s="1"/>
  <c r="J641" i="5" s="1"/>
  <c r="G643" i="5"/>
  <c r="G642" i="5" s="1"/>
  <c r="G641" i="5" s="1"/>
  <c r="E643" i="5"/>
  <c r="E642" i="5" s="1"/>
  <c r="E641" i="5" s="1"/>
  <c r="C643" i="5"/>
  <c r="C642" i="5" s="1"/>
  <c r="C641" i="5" s="1"/>
  <c r="H640" i="5"/>
  <c r="H639" i="5" s="1"/>
  <c r="F640" i="5"/>
  <c r="F639" i="5" s="1"/>
  <c r="D640" i="5"/>
  <c r="D639" i="5" s="1"/>
  <c r="J639" i="5"/>
  <c r="G639" i="5"/>
  <c r="E639" i="5"/>
  <c r="C639" i="5"/>
  <c r="F638" i="5"/>
  <c r="D638" i="5"/>
  <c r="F637" i="5"/>
  <c r="D637" i="5"/>
  <c r="J636" i="5"/>
  <c r="G636" i="5"/>
  <c r="E636" i="5"/>
  <c r="C636" i="5"/>
  <c r="F631" i="5"/>
  <c r="F630" i="5" s="1"/>
  <c r="F629" i="5" s="1"/>
  <c r="F628" i="5" s="1"/>
  <c r="D631" i="5"/>
  <c r="D630" i="5" s="1"/>
  <c r="D629" i="5" s="1"/>
  <c r="D628" i="5" s="1"/>
  <c r="J630" i="5"/>
  <c r="G630" i="5"/>
  <c r="G629" i="5" s="1"/>
  <c r="G628" i="5" s="1"/>
  <c r="E630" i="5"/>
  <c r="E629" i="5" s="1"/>
  <c r="E628" i="5" s="1"/>
  <c r="C630" i="5"/>
  <c r="C629" i="5" s="1"/>
  <c r="C628" i="5" s="1"/>
  <c r="F627" i="5"/>
  <c r="F626" i="5" s="1"/>
  <c r="F625" i="5" s="1"/>
  <c r="F624" i="5" s="1"/>
  <c r="D627" i="5"/>
  <c r="D626" i="5" s="1"/>
  <c r="D625" i="5" s="1"/>
  <c r="D624" i="5" s="1"/>
  <c r="J626" i="5"/>
  <c r="G626" i="5"/>
  <c r="G625" i="5" s="1"/>
  <c r="G624" i="5" s="1"/>
  <c r="E626" i="5"/>
  <c r="E625" i="5" s="1"/>
  <c r="E624" i="5" s="1"/>
  <c r="C626" i="5"/>
  <c r="C625" i="5" s="1"/>
  <c r="C624" i="5" s="1"/>
  <c r="K622" i="5"/>
  <c r="F622" i="5"/>
  <c r="F616" i="5" s="1"/>
  <c r="F614" i="5" s="1"/>
  <c r="F613" i="5" s="1"/>
  <c r="D622" i="5"/>
  <c r="D616" i="5" s="1"/>
  <c r="D614" i="5" s="1"/>
  <c r="D613" i="5" s="1"/>
  <c r="J616" i="5"/>
  <c r="G616" i="5"/>
  <c r="G614" i="5" s="1"/>
  <c r="G613" i="5" s="1"/>
  <c r="E616" i="5"/>
  <c r="E614" i="5" s="1"/>
  <c r="E613" i="5" s="1"/>
  <c r="C616" i="5"/>
  <c r="C614" i="5" s="1"/>
  <c r="C613" i="5" s="1"/>
  <c r="H614" i="5"/>
  <c r="K612" i="5"/>
  <c r="F612" i="5"/>
  <c r="F611" i="5" s="1"/>
  <c r="F610" i="5" s="1"/>
  <c r="F609" i="5" s="1"/>
  <c r="D612" i="5"/>
  <c r="D611" i="5" s="1"/>
  <c r="D610" i="5" s="1"/>
  <c r="D609" i="5" s="1"/>
  <c r="J611" i="5"/>
  <c r="J610" i="5" s="1"/>
  <c r="G611" i="5"/>
  <c r="G610" i="5" s="1"/>
  <c r="G609" i="5" s="1"/>
  <c r="E611" i="5"/>
  <c r="E610" i="5" s="1"/>
  <c r="E609" i="5" s="1"/>
  <c r="C611" i="5"/>
  <c r="C610" i="5" s="1"/>
  <c r="C609" i="5" s="1"/>
  <c r="F597" i="5"/>
  <c r="F596" i="5" s="1"/>
  <c r="F595" i="5" s="1"/>
  <c r="F594" i="5" s="1"/>
  <c r="D597" i="5"/>
  <c r="D596" i="5" s="1"/>
  <c r="D595" i="5" s="1"/>
  <c r="D594" i="5" s="1"/>
  <c r="J596" i="5"/>
  <c r="G596" i="5"/>
  <c r="G595" i="5" s="1"/>
  <c r="G594" i="5" s="1"/>
  <c r="E596" i="5"/>
  <c r="E595" i="5" s="1"/>
  <c r="E594" i="5" s="1"/>
  <c r="C596" i="5"/>
  <c r="C595" i="5" s="1"/>
  <c r="C594" i="5" s="1"/>
  <c r="K593" i="5"/>
  <c r="F593" i="5"/>
  <c r="F592" i="5" s="1"/>
  <c r="F591" i="5" s="1"/>
  <c r="F590" i="5" s="1"/>
  <c r="D593" i="5"/>
  <c r="D592" i="5" s="1"/>
  <c r="D591" i="5" s="1"/>
  <c r="D590" i="5" s="1"/>
  <c r="J592" i="5"/>
  <c r="J591" i="5" s="1"/>
  <c r="G592" i="5"/>
  <c r="G591" i="5" s="1"/>
  <c r="G590" i="5" s="1"/>
  <c r="E592" i="5"/>
  <c r="E591" i="5" s="1"/>
  <c r="E590" i="5" s="1"/>
  <c r="C592" i="5"/>
  <c r="C591" i="5" s="1"/>
  <c r="C590" i="5" s="1"/>
  <c r="F587" i="5"/>
  <c r="F586" i="5" s="1"/>
  <c r="F585" i="5" s="1"/>
  <c r="F579" i="5" s="1"/>
  <c r="F578" i="5" s="1"/>
  <c r="F577" i="5" s="1"/>
  <c r="D587" i="5"/>
  <c r="D586" i="5" s="1"/>
  <c r="D585" i="5" s="1"/>
  <c r="D579" i="5" s="1"/>
  <c r="D578" i="5" s="1"/>
  <c r="D577" i="5" s="1"/>
  <c r="J586" i="5"/>
  <c r="G586" i="5"/>
  <c r="G585" i="5" s="1"/>
  <c r="G579" i="5" s="1"/>
  <c r="G578" i="5" s="1"/>
  <c r="G577" i="5" s="1"/>
  <c r="E586" i="5"/>
  <c r="E585" i="5" s="1"/>
  <c r="E579" i="5" s="1"/>
  <c r="E578" i="5" s="1"/>
  <c r="E577" i="5" s="1"/>
  <c r="C586" i="5"/>
  <c r="C585" i="5" s="1"/>
  <c r="C579" i="5" s="1"/>
  <c r="C578" i="5" s="1"/>
  <c r="C577" i="5" s="1"/>
  <c r="F571" i="5"/>
  <c r="F570" i="5" s="1"/>
  <c r="F569" i="5" s="1"/>
  <c r="F568" i="5" s="1"/>
  <c r="F567" i="5" s="1"/>
  <c r="D571" i="5"/>
  <c r="D570" i="5" s="1"/>
  <c r="D569" i="5" s="1"/>
  <c r="D568" i="5" s="1"/>
  <c r="D567" i="5" s="1"/>
  <c r="J570" i="5"/>
  <c r="G570" i="5"/>
  <c r="G569" i="5" s="1"/>
  <c r="G568" i="5" s="1"/>
  <c r="G567" i="5" s="1"/>
  <c r="E570" i="5"/>
  <c r="E569" i="5" s="1"/>
  <c r="E568" i="5" s="1"/>
  <c r="E567" i="5" s="1"/>
  <c r="C570" i="5"/>
  <c r="C569" i="5" s="1"/>
  <c r="C568" i="5" s="1"/>
  <c r="C567" i="5" s="1"/>
  <c r="K565" i="5"/>
  <c r="F565" i="5"/>
  <c r="D565" i="5"/>
  <c r="K564" i="5"/>
  <c r="F564" i="5"/>
  <c r="D564" i="5"/>
  <c r="J563" i="5"/>
  <c r="G563" i="5"/>
  <c r="G562" i="5" s="1"/>
  <c r="G561" i="5" s="1"/>
  <c r="G560" i="5" s="1"/>
  <c r="E563" i="5"/>
  <c r="E562" i="5" s="1"/>
  <c r="E561" i="5" s="1"/>
  <c r="E560" i="5" s="1"/>
  <c r="C563" i="5"/>
  <c r="C562" i="5" s="1"/>
  <c r="C561" i="5" s="1"/>
  <c r="C560" i="5" s="1"/>
  <c r="K559" i="5"/>
  <c r="F559" i="5"/>
  <c r="F558" i="5" s="1"/>
  <c r="D559" i="5"/>
  <c r="D558" i="5" s="1"/>
  <c r="G558" i="5"/>
  <c r="E558" i="5"/>
  <c r="C558" i="5"/>
  <c r="F557" i="5"/>
  <c r="D557" i="5"/>
  <c r="K552" i="5"/>
  <c r="F552" i="5"/>
  <c r="D552" i="5"/>
  <c r="K551" i="5"/>
  <c r="G551" i="5"/>
  <c r="E551" i="5"/>
  <c r="C551" i="5"/>
  <c r="F547" i="5"/>
  <c r="F546" i="5" s="1"/>
  <c r="D547" i="5"/>
  <c r="D546" i="5" s="1"/>
  <c r="J546" i="5"/>
  <c r="G546" i="5"/>
  <c r="E546" i="5"/>
  <c r="C546" i="5"/>
  <c r="F545" i="5"/>
  <c r="D545" i="5"/>
  <c r="F544" i="5"/>
  <c r="D544" i="5"/>
  <c r="J543" i="5"/>
  <c r="G543" i="5"/>
  <c r="E543" i="5"/>
  <c r="C543" i="5"/>
  <c r="K539" i="5"/>
  <c r="F539" i="5"/>
  <c r="F538" i="5" s="1"/>
  <c r="D539" i="5"/>
  <c r="D538" i="5" s="1"/>
  <c r="G538" i="5"/>
  <c r="E538" i="5"/>
  <c r="C538" i="5"/>
  <c r="K537" i="5"/>
  <c r="F537" i="5"/>
  <c r="D537" i="5"/>
  <c r="K536" i="5"/>
  <c r="F536" i="5"/>
  <c r="D536" i="5"/>
  <c r="F535" i="5"/>
  <c r="D535" i="5"/>
  <c r="K534" i="5"/>
  <c r="F534" i="5"/>
  <c r="D534" i="5"/>
  <c r="K533" i="5"/>
  <c r="F533" i="5"/>
  <c r="D533" i="5"/>
  <c r="K532" i="5"/>
  <c r="G532" i="5"/>
  <c r="E532" i="5"/>
  <c r="C532" i="5"/>
  <c r="K527" i="5"/>
  <c r="F527" i="5"/>
  <c r="F526" i="5" s="1"/>
  <c r="F525" i="5" s="1"/>
  <c r="F524" i="5" s="1"/>
  <c r="F523" i="5" s="1"/>
  <c r="D527" i="5"/>
  <c r="D526" i="5" s="1"/>
  <c r="D525" i="5" s="1"/>
  <c r="D524" i="5" s="1"/>
  <c r="D523" i="5" s="1"/>
  <c r="J525" i="5"/>
  <c r="H526" i="5"/>
  <c r="G526" i="5"/>
  <c r="G525" i="5" s="1"/>
  <c r="G524" i="5" s="1"/>
  <c r="G523" i="5" s="1"/>
  <c r="E526" i="5"/>
  <c r="E525" i="5" s="1"/>
  <c r="E524" i="5" s="1"/>
  <c r="E523" i="5" s="1"/>
  <c r="C526" i="5"/>
  <c r="C525" i="5" s="1"/>
  <c r="C524" i="5" s="1"/>
  <c r="C523" i="5" s="1"/>
  <c r="F522" i="5"/>
  <c r="F521" i="5" s="1"/>
  <c r="F520" i="5" s="1"/>
  <c r="F519" i="5" s="1"/>
  <c r="F518" i="5" s="1"/>
  <c r="D522" i="5"/>
  <c r="D521" i="5" s="1"/>
  <c r="D520" i="5" s="1"/>
  <c r="D519" i="5" s="1"/>
  <c r="D518" i="5" s="1"/>
  <c r="J521" i="5"/>
  <c r="G521" i="5"/>
  <c r="G520" i="5" s="1"/>
  <c r="G519" i="5" s="1"/>
  <c r="G518" i="5" s="1"/>
  <c r="E521" i="5"/>
  <c r="E520" i="5" s="1"/>
  <c r="E519" i="5" s="1"/>
  <c r="E518" i="5" s="1"/>
  <c r="C521" i="5"/>
  <c r="C520" i="5" s="1"/>
  <c r="C519" i="5" s="1"/>
  <c r="C518" i="5" s="1"/>
  <c r="H519" i="5"/>
  <c r="F516" i="5"/>
  <c r="F515" i="5" s="1"/>
  <c r="F514" i="5" s="1"/>
  <c r="D516" i="5"/>
  <c r="D515" i="5" s="1"/>
  <c r="D514" i="5" s="1"/>
  <c r="G515" i="5"/>
  <c r="G514" i="5" s="1"/>
  <c r="E515" i="5"/>
  <c r="E514" i="5" s="1"/>
  <c r="C515" i="5"/>
  <c r="C514" i="5" s="1"/>
  <c r="K513" i="5"/>
  <c r="F513" i="5"/>
  <c r="F512" i="5" s="1"/>
  <c r="D513" i="5"/>
  <c r="D512" i="5" s="1"/>
  <c r="K512" i="5"/>
  <c r="G512" i="5"/>
  <c r="E512" i="5"/>
  <c r="C512" i="5"/>
  <c r="F511" i="5"/>
  <c r="D511" i="5"/>
  <c r="D510" i="5" s="1"/>
  <c r="G510" i="5"/>
  <c r="F510" i="5"/>
  <c r="E510" i="5"/>
  <c r="C510" i="5"/>
  <c r="F509" i="5"/>
  <c r="D509" i="5"/>
  <c r="F508" i="5"/>
  <c r="D508" i="5"/>
  <c r="K507" i="5"/>
  <c r="F507" i="5"/>
  <c r="D507" i="5"/>
  <c r="K506" i="5"/>
  <c r="G506" i="5"/>
  <c r="E506" i="5"/>
  <c r="C506" i="5"/>
  <c r="F502" i="5"/>
  <c r="F501" i="5" s="1"/>
  <c r="D502" i="5"/>
  <c r="D501" i="5" s="1"/>
  <c r="J501" i="5"/>
  <c r="G501" i="5"/>
  <c r="E501" i="5"/>
  <c r="C501" i="5"/>
  <c r="F500" i="5"/>
  <c r="F499" i="5" s="1"/>
  <c r="D500" i="5"/>
  <c r="D499" i="5" s="1"/>
  <c r="G499" i="5"/>
  <c r="E499" i="5"/>
  <c r="E498" i="5" s="1"/>
  <c r="C499" i="5"/>
  <c r="K497" i="5"/>
  <c r="F497" i="5"/>
  <c r="F496" i="5" s="1"/>
  <c r="D497" i="5"/>
  <c r="D496" i="5" s="1"/>
  <c r="K496" i="5"/>
  <c r="G496" i="5"/>
  <c r="E496" i="5"/>
  <c r="C496" i="5"/>
  <c r="F495" i="5"/>
  <c r="F494" i="5" s="1"/>
  <c r="D495" i="5"/>
  <c r="D494" i="5" s="1"/>
  <c r="G494" i="5"/>
  <c r="E494" i="5"/>
  <c r="C494" i="5"/>
  <c r="F493" i="5"/>
  <c r="D493" i="5"/>
  <c r="F492" i="5"/>
  <c r="D492" i="5"/>
  <c r="K491" i="5"/>
  <c r="F491" i="5"/>
  <c r="D491" i="5"/>
  <c r="D490" i="5" s="1"/>
  <c r="G490" i="5"/>
  <c r="E490" i="5"/>
  <c r="C490" i="5"/>
  <c r="H485" i="5"/>
  <c r="K485" i="5" s="1"/>
  <c r="F485" i="5"/>
  <c r="F484" i="5" s="1"/>
  <c r="D485" i="5"/>
  <c r="D484" i="5" s="1"/>
  <c r="J484" i="5"/>
  <c r="G484" i="5"/>
  <c r="E484" i="5"/>
  <c r="C484" i="5"/>
  <c r="H483" i="5"/>
  <c r="K483" i="5" s="1"/>
  <c r="F483" i="5"/>
  <c r="D483" i="5"/>
  <c r="H482" i="5"/>
  <c r="K482" i="5" s="1"/>
  <c r="F482" i="5"/>
  <c r="D482" i="5"/>
  <c r="J481" i="5"/>
  <c r="G481" i="5"/>
  <c r="E481" i="5"/>
  <c r="C481" i="5"/>
  <c r="H480" i="5"/>
  <c r="K480" i="5" s="1"/>
  <c r="F480" i="5"/>
  <c r="D480" i="5"/>
  <c r="H479" i="5"/>
  <c r="K479" i="5" s="1"/>
  <c r="F479" i="5"/>
  <c r="D479" i="5"/>
  <c r="H478" i="5"/>
  <c r="F478" i="5"/>
  <c r="D478" i="5"/>
  <c r="J477" i="5"/>
  <c r="G477" i="5"/>
  <c r="E477" i="5"/>
  <c r="C477" i="5"/>
  <c r="H476" i="5"/>
  <c r="K476" i="5" s="1"/>
  <c r="F476" i="5"/>
  <c r="D476" i="5"/>
  <c r="H475" i="5"/>
  <c r="K475" i="5" s="1"/>
  <c r="F475" i="5"/>
  <c r="D475" i="5"/>
  <c r="J474" i="5"/>
  <c r="G474" i="5"/>
  <c r="E474" i="5"/>
  <c r="C474" i="5"/>
  <c r="H469" i="5"/>
  <c r="H468" i="5" s="1"/>
  <c r="H467" i="5" s="1"/>
  <c r="F469" i="5"/>
  <c r="F468" i="5" s="1"/>
  <c r="F467" i="5" s="1"/>
  <c r="D469" i="5"/>
  <c r="D468" i="5" s="1"/>
  <c r="D467" i="5" s="1"/>
  <c r="J468" i="5"/>
  <c r="J467" i="5" s="1"/>
  <c r="G468" i="5"/>
  <c r="G467" i="5" s="1"/>
  <c r="E468" i="5"/>
  <c r="E467" i="5" s="1"/>
  <c r="C468" i="5"/>
  <c r="C467" i="5" s="1"/>
  <c r="H466" i="5"/>
  <c r="H465" i="5" s="1"/>
  <c r="F466" i="5"/>
  <c r="F465" i="5" s="1"/>
  <c r="D466" i="5"/>
  <c r="D465" i="5" s="1"/>
  <c r="J465" i="5"/>
  <c r="G465" i="5"/>
  <c r="E465" i="5"/>
  <c r="C465" i="5"/>
  <c r="H464" i="5"/>
  <c r="F464" i="5"/>
  <c r="D464" i="5"/>
  <c r="F463" i="5"/>
  <c r="D463" i="5"/>
  <c r="F462" i="5"/>
  <c r="D462" i="5"/>
  <c r="H461" i="5"/>
  <c r="F461" i="5"/>
  <c r="D461" i="5"/>
  <c r="J460" i="5"/>
  <c r="G460" i="5"/>
  <c r="E460" i="5"/>
  <c r="C460" i="5"/>
  <c r="H459" i="5"/>
  <c r="F459" i="5"/>
  <c r="D459" i="5"/>
  <c r="H458" i="5"/>
  <c r="F458" i="5"/>
  <c r="D458" i="5"/>
  <c r="H457" i="5"/>
  <c r="F457" i="5"/>
  <c r="D457" i="5"/>
  <c r="F456" i="5"/>
  <c r="D456" i="5"/>
  <c r="K455" i="5"/>
  <c r="F455" i="5"/>
  <c r="D455" i="5"/>
  <c r="H454" i="5"/>
  <c r="F454" i="5"/>
  <c r="D454" i="5"/>
  <c r="G453" i="5"/>
  <c r="E453" i="5"/>
  <c r="C453" i="5"/>
  <c r="H452" i="5"/>
  <c r="F452" i="5"/>
  <c r="D452" i="5"/>
  <c r="H451" i="5"/>
  <c r="F451" i="5"/>
  <c r="D451" i="5"/>
  <c r="H450" i="5"/>
  <c r="F450" i="5"/>
  <c r="D450" i="5"/>
  <c r="J449" i="5"/>
  <c r="G449" i="5"/>
  <c r="E449" i="5"/>
  <c r="C449" i="5"/>
  <c r="K445" i="5"/>
  <c r="F445" i="5"/>
  <c r="F444" i="5" s="1"/>
  <c r="F443" i="5" s="1"/>
  <c r="D445" i="5"/>
  <c r="D444" i="5" s="1"/>
  <c r="D443" i="5" s="1"/>
  <c r="J444" i="5"/>
  <c r="J443" i="5" s="1"/>
  <c r="H444" i="5"/>
  <c r="H443" i="5" s="1"/>
  <c r="G444" i="5"/>
  <c r="G443" i="5" s="1"/>
  <c r="E444" i="5"/>
  <c r="E443" i="5" s="1"/>
  <c r="C444" i="5"/>
  <c r="C443" i="5" s="1"/>
  <c r="K442" i="5"/>
  <c r="F442" i="5"/>
  <c r="F441" i="5" s="1"/>
  <c r="D442" i="5"/>
  <c r="D441" i="5" s="1"/>
  <c r="K441" i="5"/>
  <c r="G441" i="5"/>
  <c r="E441" i="5"/>
  <c r="C441" i="5"/>
  <c r="F440" i="5"/>
  <c r="D440" i="5"/>
  <c r="F439" i="5"/>
  <c r="D439" i="5"/>
  <c r="K438" i="5"/>
  <c r="F438" i="5"/>
  <c r="D438" i="5"/>
  <c r="K437" i="5"/>
  <c r="F437" i="5"/>
  <c r="D437" i="5"/>
  <c r="F436" i="5"/>
  <c r="D436" i="5"/>
  <c r="K435" i="5"/>
  <c r="F435" i="5"/>
  <c r="D435" i="5"/>
  <c r="F434" i="5"/>
  <c r="D434" i="5"/>
  <c r="G433" i="5"/>
  <c r="E433" i="5"/>
  <c r="C433" i="5"/>
  <c r="K432" i="5"/>
  <c r="F432" i="5"/>
  <c r="D432" i="5"/>
  <c r="K431" i="5"/>
  <c r="F431" i="5"/>
  <c r="D431" i="5"/>
  <c r="K430" i="5"/>
  <c r="F430" i="5"/>
  <c r="D430" i="5"/>
  <c r="K429" i="5"/>
  <c r="F429" i="5"/>
  <c r="D429" i="5"/>
  <c r="K428" i="5"/>
  <c r="F428" i="5"/>
  <c r="D428" i="5"/>
  <c r="K427" i="5"/>
  <c r="F427" i="5"/>
  <c r="D427" i="5"/>
  <c r="G426" i="5"/>
  <c r="E426" i="5"/>
  <c r="C426" i="5"/>
  <c r="F425" i="5"/>
  <c r="D425" i="5"/>
  <c r="K424" i="5"/>
  <c r="F424" i="5"/>
  <c r="D424" i="5"/>
  <c r="F423" i="5"/>
  <c r="D423" i="5"/>
  <c r="J422" i="5"/>
  <c r="G422" i="5"/>
  <c r="E422" i="5"/>
  <c r="C422" i="5"/>
  <c r="F418" i="5"/>
  <c r="F416" i="5" s="1"/>
  <c r="F415" i="5" s="1"/>
  <c r="F414" i="5" s="1"/>
  <c r="F413" i="5" s="1"/>
  <c r="D418" i="5"/>
  <c r="F417" i="5"/>
  <c r="D417" i="5"/>
  <c r="J416" i="5"/>
  <c r="J415" i="5" s="1"/>
  <c r="G416" i="5"/>
  <c r="G415" i="5" s="1"/>
  <c r="G414" i="5" s="1"/>
  <c r="G413" i="5" s="1"/>
  <c r="E416" i="5"/>
  <c r="E415" i="5" s="1"/>
  <c r="E414" i="5" s="1"/>
  <c r="E413" i="5" s="1"/>
  <c r="C416" i="5"/>
  <c r="C415" i="5" s="1"/>
  <c r="C414" i="5" s="1"/>
  <c r="C413" i="5" s="1"/>
  <c r="F411" i="5"/>
  <c r="F410" i="5" s="1"/>
  <c r="F409" i="5" s="1"/>
  <c r="F408" i="5" s="1"/>
  <c r="F407" i="5" s="1"/>
  <c r="D411" i="5"/>
  <c r="D410" i="5" s="1"/>
  <c r="D409" i="5" s="1"/>
  <c r="D408" i="5" s="1"/>
  <c r="D407" i="5" s="1"/>
  <c r="G410" i="5"/>
  <c r="G409" i="5" s="1"/>
  <c r="G408" i="5" s="1"/>
  <c r="G407" i="5" s="1"/>
  <c r="E410" i="5"/>
  <c r="E409" i="5" s="1"/>
  <c r="E408" i="5" s="1"/>
  <c r="E407" i="5" s="1"/>
  <c r="C410" i="5"/>
  <c r="C409" i="5" s="1"/>
  <c r="C408" i="5" s="1"/>
  <c r="C407" i="5" s="1"/>
  <c r="H408" i="5"/>
  <c r="F406" i="5"/>
  <c r="F405" i="5" s="1"/>
  <c r="F404" i="5" s="1"/>
  <c r="F403" i="5" s="1"/>
  <c r="F402" i="5" s="1"/>
  <c r="D406" i="5"/>
  <c r="D405" i="5" s="1"/>
  <c r="D404" i="5" s="1"/>
  <c r="D403" i="5" s="1"/>
  <c r="D402" i="5" s="1"/>
  <c r="J405" i="5"/>
  <c r="J404" i="5" s="1"/>
  <c r="J403" i="5" s="1"/>
  <c r="J402" i="5" s="1"/>
  <c r="H403" i="5"/>
  <c r="G405" i="5"/>
  <c r="G404" i="5" s="1"/>
  <c r="G403" i="5" s="1"/>
  <c r="G402" i="5" s="1"/>
  <c r="E405" i="5"/>
  <c r="E404" i="5" s="1"/>
  <c r="E403" i="5" s="1"/>
  <c r="E402" i="5" s="1"/>
  <c r="C405" i="5"/>
  <c r="C404" i="5" s="1"/>
  <c r="C403" i="5" s="1"/>
  <c r="C402" i="5" s="1"/>
  <c r="F400" i="5"/>
  <c r="F397" i="5" s="1"/>
  <c r="F389" i="5" s="1"/>
  <c r="F388" i="5" s="1"/>
  <c r="F387" i="5" s="1"/>
  <c r="D400" i="5"/>
  <c r="D397" i="5" s="1"/>
  <c r="D389" i="5" s="1"/>
  <c r="D388" i="5" s="1"/>
  <c r="D387" i="5" s="1"/>
  <c r="H387" i="5"/>
  <c r="G397" i="5"/>
  <c r="G389" i="5" s="1"/>
  <c r="G388" i="5" s="1"/>
  <c r="G387" i="5" s="1"/>
  <c r="E397" i="5"/>
  <c r="E389" i="5" s="1"/>
  <c r="E388" i="5" s="1"/>
  <c r="E387" i="5" s="1"/>
  <c r="C397" i="5"/>
  <c r="C389" i="5" s="1"/>
  <c r="C388" i="5" s="1"/>
  <c r="C387" i="5" s="1"/>
  <c r="J385" i="5"/>
  <c r="H385" i="5"/>
  <c r="H384" i="5" s="1"/>
  <c r="K382" i="5"/>
  <c r="F382" i="5"/>
  <c r="F381" i="5" s="1"/>
  <c r="D382" i="5"/>
  <c r="D381" i="5" s="1"/>
  <c r="K381" i="5"/>
  <c r="G381" i="5"/>
  <c r="E381" i="5"/>
  <c r="C381" i="5"/>
  <c r="K380" i="5"/>
  <c r="F380" i="5"/>
  <c r="F379" i="5" s="1"/>
  <c r="D380" i="5"/>
  <c r="D379" i="5" s="1"/>
  <c r="J379" i="5"/>
  <c r="H379" i="5"/>
  <c r="G379" i="5"/>
  <c r="E379" i="5"/>
  <c r="C379" i="5"/>
  <c r="K376" i="5"/>
  <c r="F376" i="5"/>
  <c r="F375" i="5" s="1"/>
  <c r="D376" i="5"/>
  <c r="D375" i="5" s="1"/>
  <c r="H375" i="5"/>
  <c r="G375" i="5"/>
  <c r="E375" i="5"/>
  <c r="C375" i="5"/>
  <c r="K374" i="5"/>
  <c r="F374" i="5"/>
  <c r="F373" i="5" s="1"/>
  <c r="D374" i="5"/>
  <c r="D373" i="5" s="1"/>
  <c r="G373" i="5"/>
  <c r="E373" i="5"/>
  <c r="C373" i="5"/>
  <c r="F372" i="5"/>
  <c r="D372" i="5"/>
  <c r="K371" i="5"/>
  <c r="F371" i="5"/>
  <c r="D371" i="5"/>
  <c r="K370" i="5"/>
  <c r="F370" i="5"/>
  <c r="D370" i="5"/>
  <c r="G369" i="5"/>
  <c r="E369" i="5"/>
  <c r="C369" i="5"/>
  <c r="F364" i="5"/>
  <c r="F362" i="5" s="1"/>
  <c r="F361" i="5" s="1"/>
  <c r="F360" i="5" s="1"/>
  <c r="F359" i="5" s="1"/>
  <c r="D364" i="5"/>
  <c r="D362" i="5" s="1"/>
  <c r="D361" i="5" s="1"/>
  <c r="D360" i="5" s="1"/>
  <c r="D359" i="5" s="1"/>
  <c r="J362" i="5"/>
  <c r="J361" i="5" s="1"/>
  <c r="J360" i="5" s="1"/>
  <c r="J359" i="5" s="1"/>
  <c r="H362" i="5"/>
  <c r="G362" i="5"/>
  <c r="G361" i="5" s="1"/>
  <c r="G360" i="5" s="1"/>
  <c r="G359" i="5" s="1"/>
  <c r="E362" i="5"/>
  <c r="E361" i="5" s="1"/>
  <c r="E360" i="5" s="1"/>
  <c r="E359" i="5" s="1"/>
  <c r="C362" i="5"/>
  <c r="C361" i="5" s="1"/>
  <c r="C360" i="5" s="1"/>
  <c r="C359" i="5" s="1"/>
  <c r="K358" i="5"/>
  <c r="F358" i="5"/>
  <c r="F349" i="5" s="1"/>
  <c r="D358" i="5"/>
  <c r="D349" i="5" s="1"/>
  <c r="K349" i="5"/>
  <c r="G349" i="5"/>
  <c r="E349" i="5"/>
  <c r="C349" i="5"/>
  <c r="F348" i="5"/>
  <c r="D348" i="5"/>
  <c r="H347" i="5"/>
  <c r="F347" i="5"/>
  <c r="D347" i="5"/>
  <c r="K346" i="5"/>
  <c r="F346" i="5"/>
  <c r="D346" i="5"/>
  <c r="F345" i="5"/>
  <c r="D345" i="5"/>
  <c r="G344" i="5"/>
  <c r="E344" i="5"/>
  <c r="C344" i="5"/>
  <c r="K343" i="5"/>
  <c r="F343" i="5"/>
  <c r="D343" i="5"/>
  <c r="K342" i="5"/>
  <c r="F342" i="5"/>
  <c r="D342" i="5"/>
  <c r="G341" i="5"/>
  <c r="E341" i="5"/>
  <c r="C341" i="5"/>
  <c r="K326" i="5"/>
  <c r="F326" i="5"/>
  <c r="D326" i="5"/>
  <c r="H324" i="5"/>
  <c r="K324" i="5" s="1"/>
  <c r="F325" i="5"/>
  <c r="D325" i="5"/>
  <c r="G324" i="5"/>
  <c r="E324" i="5"/>
  <c r="C324" i="5"/>
  <c r="F323" i="5"/>
  <c r="D323" i="5"/>
  <c r="F322" i="5"/>
  <c r="D322" i="5"/>
  <c r="F321" i="5"/>
  <c r="D321" i="5"/>
  <c r="J320" i="5"/>
  <c r="G320" i="5"/>
  <c r="E320" i="5"/>
  <c r="C320" i="5"/>
  <c r="F319" i="5"/>
  <c r="D319" i="5"/>
  <c r="F318" i="5"/>
  <c r="D318" i="5"/>
  <c r="H316" i="5"/>
  <c r="F317" i="5"/>
  <c r="D317" i="5"/>
  <c r="J316" i="5"/>
  <c r="G316" i="5"/>
  <c r="E316" i="5"/>
  <c r="C316" i="5"/>
  <c r="F315" i="5"/>
  <c r="D315" i="5"/>
  <c r="F314" i="5"/>
  <c r="D314" i="5"/>
  <c r="J313" i="5"/>
  <c r="G313" i="5"/>
  <c r="E313" i="5"/>
  <c r="C313" i="5"/>
  <c r="K309" i="5"/>
  <c r="F309" i="5"/>
  <c r="D309" i="5"/>
  <c r="K305" i="5"/>
  <c r="F305" i="5"/>
  <c r="D305" i="5"/>
  <c r="G304" i="5"/>
  <c r="E304" i="5"/>
  <c r="C304" i="5"/>
  <c r="K303" i="5"/>
  <c r="F303" i="5"/>
  <c r="D303" i="5"/>
  <c r="F297" i="5"/>
  <c r="D297" i="5"/>
  <c r="K296" i="5"/>
  <c r="F296" i="5"/>
  <c r="D296" i="5"/>
  <c r="G295" i="5"/>
  <c r="E295" i="5"/>
  <c r="C295" i="5"/>
  <c r="K293" i="5"/>
  <c r="F293" i="5"/>
  <c r="D293" i="5"/>
  <c r="K291" i="5"/>
  <c r="F291" i="5"/>
  <c r="D291" i="5"/>
  <c r="K290" i="5"/>
  <c r="F290" i="5"/>
  <c r="D290" i="5"/>
  <c r="K289" i="5"/>
  <c r="G289" i="5"/>
  <c r="E289" i="5"/>
  <c r="C289" i="5"/>
  <c r="K288" i="5"/>
  <c r="F288" i="5"/>
  <c r="D288" i="5"/>
  <c r="K286" i="5"/>
  <c r="F286" i="5"/>
  <c r="D286" i="5"/>
  <c r="G285" i="5"/>
  <c r="E285" i="5"/>
  <c r="C285" i="5"/>
  <c r="H267" i="5"/>
  <c r="K267" i="5" s="1"/>
  <c r="F267" i="5"/>
  <c r="F266" i="5" s="1"/>
  <c r="F265" i="5" s="1"/>
  <c r="F264" i="5" s="1"/>
  <c r="F263" i="5" s="1"/>
  <c r="F262" i="5" s="1"/>
  <c r="F261" i="5" s="1"/>
  <c r="D267" i="5"/>
  <c r="D266" i="5" s="1"/>
  <c r="D265" i="5" s="1"/>
  <c r="D264" i="5" s="1"/>
  <c r="D263" i="5" s="1"/>
  <c r="D262" i="5" s="1"/>
  <c r="D261" i="5" s="1"/>
  <c r="J266" i="5"/>
  <c r="J265" i="5" s="1"/>
  <c r="G266" i="5"/>
  <c r="G265" i="5" s="1"/>
  <c r="G264" i="5" s="1"/>
  <c r="G263" i="5" s="1"/>
  <c r="G262" i="5" s="1"/>
  <c r="G261" i="5" s="1"/>
  <c r="E266" i="5"/>
  <c r="E265" i="5" s="1"/>
  <c r="E264" i="5" s="1"/>
  <c r="E263" i="5" s="1"/>
  <c r="E262" i="5" s="1"/>
  <c r="E261" i="5" s="1"/>
  <c r="C266" i="5"/>
  <c r="C265" i="5" s="1"/>
  <c r="C264" i="5" s="1"/>
  <c r="C263" i="5" s="1"/>
  <c r="C262" i="5" s="1"/>
  <c r="C261" i="5" s="1"/>
  <c r="H260" i="5"/>
  <c r="K260" i="5" s="1"/>
  <c r="F260" i="5"/>
  <c r="F259" i="5" s="1"/>
  <c r="F258" i="5" s="1"/>
  <c r="F257" i="5" s="1"/>
  <c r="F256" i="5" s="1"/>
  <c r="F255" i="5" s="1"/>
  <c r="D260" i="5"/>
  <c r="D259" i="5" s="1"/>
  <c r="D258" i="5" s="1"/>
  <c r="D257" i="5" s="1"/>
  <c r="D256" i="5" s="1"/>
  <c r="D255" i="5" s="1"/>
  <c r="J259" i="5"/>
  <c r="G259" i="5"/>
  <c r="G258" i="5" s="1"/>
  <c r="G257" i="5" s="1"/>
  <c r="G256" i="5" s="1"/>
  <c r="G255" i="5" s="1"/>
  <c r="E259" i="5"/>
  <c r="E258" i="5" s="1"/>
  <c r="E257" i="5" s="1"/>
  <c r="E256" i="5" s="1"/>
  <c r="E255" i="5" s="1"/>
  <c r="C259" i="5"/>
  <c r="C258" i="5" s="1"/>
  <c r="C257" i="5" s="1"/>
  <c r="C256" i="5" s="1"/>
  <c r="C255" i="5" s="1"/>
  <c r="H254" i="5"/>
  <c r="K254" i="5" s="1"/>
  <c r="F254" i="5"/>
  <c r="F253" i="5" s="1"/>
  <c r="F252" i="5" s="1"/>
  <c r="F251" i="5" s="1"/>
  <c r="F250" i="5" s="1"/>
  <c r="F249" i="5" s="1"/>
  <c r="D254" i="5"/>
  <c r="D253" i="5" s="1"/>
  <c r="D252" i="5" s="1"/>
  <c r="D251" i="5" s="1"/>
  <c r="D250" i="5" s="1"/>
  <c r="D249" i="5" s="1"/>
  <c r="J253" i="5"/>
  <c r="J252" i="5" s="1"/>
  <c r="G253" i="5"/>
  <c r="G252" i="5" s="1"/>
  <c r="G251" i="5" s="1"/>
  <c r="G250" i="5" s="1"/>
  <c r="G249" i="5" s="1"/>
  <c r="E253" i="5"/>
  <c r="E252" i="5" s="1"/>
  <c r="E251" i="5" s="1"/>
  <c r="E250" i="5" s="1"/>
  <c r="E249" i="5" s="1"/>
  <c r="C253" i="5"/>
  <c r="C252" i="5" s="1"/>
  <c r="C251" i="5" s="1"/>
  <c r="C250" i="5" s="1"/>
  <c r="C249" i="5" s="1"/>
  <c r="H247" i="5"/>
  <c r="K247" i="5" s="1"/>
  <c r="F247" i="5"/>
  <c r="D247" i="5"/>
  <c r="K246" i="5"/>
  <c r="F246" i="5"/>
  <c r="D246" i="5"/>
  <c r="J245" i="5"/>
  <c r="G245" i="5"/>
  <c r="G244" i="5" s="1"/>
  <c r="E245" i="5"/>
  <c r="E244" i="5" s="1"/>
  <c r="C245" i="5"/>
  <c r="C244" i="5" s="1"/>
  <c r="H243" i="5"/>
  <c r="K243" i="5" s="1"/>
  <c r="F243" i="5"/>
  <c r="F242" i="5" s="1"/>
  <c r="D243" i="5"/>
  <c r="D242" i="5" s="1"/>
  <c r="J242" i="5"/>
  <c r="G242" i="5"/>
  <c r="E242" i="5"/>
  <c r="C242" i="5"/>
  <c r="H241" i="5"/>
  <c r="K241" i="5" s="1"/>
  <c r="F241" i="5"/>
  <c r="F240" i="5" s="1"/>
  <c r="D241" i="5"/>
  <c r="D240" i="5" s="1"/>
  <c r="J240" i="5"/>
  <c r="G240" i="5"/>
  <c r="E240" i="5"/>
  <c r="C240" i="5"/>
  <c r="H239" i="5"/>
  <c r="K239" i="5" s="1"/>
  <c r="F239" i="5"/>
  <c r="F238" i="5" s="1"/>
  <c r="D239" i="5"/>
  <c r="D238" i="5" s="1"/>
  <c r="J238" i="5"/>
  <c r="G238" i="5"/>
  <c r="E238" i="5"/>
  <c r="C238" i="5"/>
  <c r="H234" i="5"/>
  <c r="K234" i="5" s="1"/>
  <c r="F234" i="5"/>
  <c r="D234" i="5"/>
  <c r="K233" i="5"/>
  <c r="F233" i="5"/>
  <c r="D233" i="5"/>
  <c r="J232" i="5"/>
  <c r="J231" i="5" s="1"/>
  <c r="G232" i="5"/>
  <c r="G231" i="5" s="1"/>
  <c r="E232" i="5"/>
  <c r="E231" i="5" s="1"/>
  <c r="C232" i="5"/>
  <c r="C231" i="5" s="1"/>
  <c r="H230" i="5"/>
  <c r="H229" i="5" s="1"/>
  <c r="F230" i="5"/>
  <c r="F229" i="5" s="1"/>
  <c r="D230" i="5"/>
  <c r="D229" i="5" s="1"/>
  <c r="J229" i="5"/>
  <c r="K229" i="5" s="1"/>
  <c r="G229" i="5"/>
  <c r="E229" i="5"/>
  <c r="C229" i="5"/>
  <c r="H228" i="5"/>
  <c r="F228" i="5"/>
  <c r="F227" i="5" s="1"/>
  <c r="D228" i="5"/>
  <c r="D227" i="5" s="1"/>
  <c r="J227" i="5"/>
  <c r="G227" i="5"/>
  <c r="E227" i="5"/>
  <c r="C227" i="5"/>
  <c r="H226" i="5"/>
  <c r="H225" i="5" s="1"/>
  <c r="F226" i="5"/>
  <c r="F225" i="5" s="1"/>
  <c r="D226" i="5"/>
  <c r="D225" i="5" s="1"/>
  <c r="J225" i="5"/>
  <c r="G225" i="5"/>
  <c r="E225" i="5"/>
  <c r="C225" i="5"/>
  <c r="H221" i="5"/>
  <c r="F220" i="5"/>
  <c r="D220" i="5"/>
  <c r="K202" i="5"/>
  <c r="F202" i="5"/>
  <c r="D202" i="5"/>
  <c r="G201" i="5"/>
  <c r="G200" i="5" s="1"/>
  <c r="E201" i="5"/>
  <c r="E200" i="5" s="1"/>
  <c r="C201" i="5"/>
  <c r="C200" i="5" s="1"/>
  <c r="K199" i="5"/>
  <c r="H198" i="5"/>
  <c r="F199" i="5"/>
  <c r="F198" i="5" s="1"/>
  <c r="D199" i="5"/>
  <c r="D198" i="5" s="1"/>
  <c r="G198" i="5"/>
  <c r="E198" i="5"/>
  <c r="C198" i="5"/>
  <c r="F197" i="5"/>
  <c r="F196" i="5" s="1"/>
  <c r="D197" i="5"/>
  <c r="D196" i="5" s="1"/>
  <c r="J196" i="5"/>
  <c r="G196" i="5"/>
  <c r="E196" i="5"/>
  <c r="C196" i="5"/>
  <c r="F195" i="5"/>
  <c r="F194" i="5" s="1"/>
  <c r="D195" i="5"/>
  <c r="D194" i="5" s="1"/>
  <c r="G194" i="5"/>
  <c r="E194" i="5"/>
  <c r="C194" i="5"/>
  <c r="F190" i="5"/>
  <c r="D190" i="5"/>
  <c r="K188" i="5"/>
  <c r="F188" i="5"/>
  <c r="D188" i="5"/>
  <c r="J186" i="5"/>
  <c r="G187" i="5"/>
  <c r="G186" i="5" s="1"/>
  <c r="E187" i="5"/>
  <c r="E186" i="5" s="1"/>
  <c r="C187" i="5"/>
  <c r="C186" i="5" s="1"/>
  <c r="K185" i="5"/>
  <c r="F185" i="5"/>
  <c r="F184" i="5" s="1"/>
  <c r="D185" i="5"/>
  <c r="D184" i="5" s="1"/>
  <c r="K184" i="5"/>
  <c r="G184" i="5"/>
  <c r="E184" i="5"/>
  <c r="C184" i="5"/>
  <c r="K183" i="5"/>
  <c r="F183" i="5"/>
  <c r="F182" i="5" s="1"/>
  <c r="D183" i="5"/>
  <c r="D182" i="5" s="1"/>
  <c r="J182" i="5"/>
  <c r="H182" i="5"/>
  <c r="G182" i="5"/>
  <c r="E182" i="5"/>
  <c r="C182" i="5"/>
  <c r="K181" i="5"/>
  <c r="F181" i="5"/>
  <c r="F180" i="5" s="1"/>
  <c r="D181" i="5"/>
  <c r="D180" i="5" s="1"/>
  <c r="J180" i="5"/>
  <c r="H180" i="5"/>
  <c r="G180" i="5"/>
  <c r="E180" i="5"/>
  <c r="C180" i="5"/>
  <c r="H175" i="5"/>
  <c r="K175" i="5" s="1"/>
  <c r="F175" i="5"/>
  <c r="D175" i="5"/>
  <c r="H174" i="5"/>
  <c r="F174" i="5"/>
  <c r="D174" i="5"/>
  <c r="J173" i="5"/>
  <c r="J172" i="5" s="1"/>
  <c r="G173" i="5"/>
  <c r="G172" i="5" s="1"/>
  <c r="E173" i="5"/>
  <c r="E172" i="5" s="1"/>
  <c r="C173" i="5"/>
  <c r="C172" i="5" s="1"/>
  <c r="H171" i="5"/>
  <c r="F171" i="5"/>
  <c r="F170" i="5" s="1"/>
  <c r="D171" i="5"/>
  <c r="D170" i="5" s="1"/>
  <c r="J170" i="5"/>
  <c r="G170" i="5"/>
  <c r="E170" i="5"/>
  <c r="C170" i="5"/>
  <c r="H169" i="5"/>
  <c r="F169" i="5"/>
  <c r="F168" i="5" s="1"/>
  <c r="D169" i="5"/>
  <c r="D168" i="5" s="1"/>
  <c r="J168" i="5"/>
  <c r="G168" i="5"/>
  <c r="E168" i="5"/>
  <c r="C168" i="5"/>
  <c r="H167" i="5"/>
  <c r="H166" i="5" s="1"/>
  <c r="F167" i="5"/>
  <c r="F166" i="5" s="1"/>
  <c r="D167" i="5"/>
  <c r="D166" i="5" s="1"/>
  <c r="J166" i="5"/>
  <c r="G166" i="5"/>
  <c r="E166" i="5"/>
  <c r="C166" i="5"/>
  <c r="H162" i="5"/>
  <c r="K162" i="5" s="1"/>
  <c r="F162" i="5"/>
  <c r="D162" i="5"/>
  <c r="H161" i="5"/>
  <c r="F161" i="5"/>
  <c r="D161" i="5"/>
  <c r="J160" i="5"/>
  <c r="G160" i="5"/>
  <c r="G159" i="5" s="1"/>
  <c r="E160" i="5"/>
  <c r="E159" i="5" s="1"/>
  <c r="C160" i="5"/>
  <c r="C159" i="5" s="1"/>
  <c r="H158" i="5"/>
  <c r="H157" i="5" s="1"/>
  <c r="F158" i="5"/>
  <c r="F157" i="5" s="1"/>
  <c r="D158" i="5"/>
  <c r="D157" i="5" s="1"/>
  <c r="J157" i="5"/>
  <c r="G157" i="5"/>
  <c r="E157" i="5"/>
  <c r="C157" i="5"/>
  <c r="H156" i="5"/>
  <c r="H155" i="5" s="1"/>
  <c r="F156" i="5"/>
  <c r="F155" i="5" s="1"/>
  <c r="D156" i="5"/>
  <c r="D155" i="5" s="1"/>
  <c r="J155" i="5"/>
  <c r="G155" i="5"/>
  <c r="E155" i="5"/>
  <c r="C155" i="5"/>
  <c r="H154" i="5"/>
  <c r="H153" i="5" s="1"/>
  <c r="F154" i="5"/>
  <c r="F153" i="5" s="1"/>
  <c r="D154" i="5"/>
  <c r="D153" i="5" s="1"/>
  <c r="J153" i="5"/>
  <c r="G153" i="5"/>
  <c r="E153" i="5"/>
  <c r="C153" i="5"/>
  <c r="H147" i="5"/>
  <c r="H146" i="5" s="1"/>
  <c r="H145" i="5" s="1"/>
  <c r="H144" i="5" s="1"/>
  <c r="H143" i="5" s="1"/>
  <c r="F148" i="5"/>
  <c r="F147" i="5" s="1"/>
  <c r="F146" i="5" s="1"/>
  <c r="F145" i="5" s="1"/>
  <c r="F144" i="5" s="1"/>
  <c r="F143" i="5" s="1"/>
  <c r="D148" i="5"/>
  <c r="D147" i="5" s="1"/>
  <c r="D146" i="5" s="1"/>
  <c r="D145" i="5" s="1"/>
  <c r="D144" i="5" s="1"/>
  <c r="D143" i="5" s="1"/>
  <c r="J146" i="5"/>
  <c r="J145" i="5" s="1"/>
  <c r="G147" i="5"/>
  <c r="G146" i="5" s="1"/>
  <c r="G145" i="5" s="1"/>
  <c r="G144" i="5" s="1"/>
  <c r="G143" i="5" s="1"/>
  <c r="E147" i="5"/>
  <c r="E146" i="5" s="1"/>
  <c r="E145" i="5" s="1"/>
  <c r="E144" i="5" s="1"/>
  <c r="E143" i="5" s="1"/>
  <c r="C147" i="5"/>
  <c r="C146" i="5" s="1"/>
  <c r="C145" i="5" s="1"/>
  <c r="C144" i="5" s="1"/>
  <c r="C143" i="5" s="1"/>
  <c r="H142" i="5"/>
  <c r="K142" i="5" s="1"/>
  <c r="F142" i="5"/>
  <c r="D142" i="5"/>
  <c r="H141" i="5"/>
  <c r="F141" i="5"/>
  <c r="D141" i="5"/>
  <c r="J140" i="5"/>
  <c r="J139" i="5" s="1"/>
  <c r="G140" i="5"/>
  <c r="G139" i="5" s="1"/>
  <c r="E140" i="5"/>
  <c r="E139" i="5" s="1"/>
  <c r="C140" i="5"/>
  <c r="C139" i="5" s="1"/>
  <c r="H138" i="5"/>
  <c r="H137" i="5" s="1"/>
  <c r="F138" i="5"/>
  <c r="F137" i="5" s="1"/>
  <c r="D138" i="5"/>
  <c r="D137" i="5" s="1"/>
  <c r="J137" i="5"/>
  <c r="G137" i="5"/>
  <c r="E137" i="5"/>
  <c r="C137" i="5"/>
  <c r="H136" i="5"/>
  <c r="H135" i="5" s="1"/>
  <c r="F136" i="5"/>
  <c r="F135" i="5" s="1"/>
  <c r="D136" i="5"/>
  <c r="D135" i="5" s="1"/>
  <c r="J135" i="5"/>
  <c r="G135" i="5"/>
  <c r="E135" i="5"/>
  <c r="C135" i="5"/>
  <c r="H134" i="5"/>
  <c r="F134" i="5"/>
  <c r="F133" i="5" s="1"/>
  <c r="D134" i="5"/>
  <c r="D133" i="5" s="1"/>
  <c r="J133" i="5"/>
  <c r="G133" i="5"/>
  <c r="E133" i="5"/>
  <c r="C133" i="5"/>
  <c r="H129" i="5"/>
  <c r="K129" i="5" s="1"/>
  <c r="F129" i="5"/>
  <c r="D129" i="5"/>
  <c r="H128" i="5"/>
  <c r="F128" i="5"/>
  <c r="D128" i="5"/>
  <c r="J127" i="5"/>
  <c r="G127" i="5"/>
  <c r="G126" i="5" s="1"/>
  <c r="E127" i="5"/>
  <c r="E126" i="5" s="1"/>
  <c r="C127" i="5"/>
  <c r="C126" i="5" s="1"/>
  <c r="H125" i="5"/>
  <c r="H124" i="5" s="1"/>
  <c r="F125" i="5"/>
  <c r="F124" i="5" s="1"/>
  <c r="D125" i="5"/>
  <c r="D124" i="5" s="1"/>
  <c r="J124" i="5"/>
  <c r="G124" i="5"/>
  <c r="E124" i="5"/>
  <c r="C124" i="5"/>
  <c r="H123" i="5"/>
  <c r="F123" i="5"/>
  <c r="F122" i="5" s="1"/>
  <c r="D123" i="5"/>
  <c r="D122" i="5" s="1"/>
  <c r="J122" i="5"/>
  <c r="G122" i="5"/>
  <c r="E122" i="5"/>
  <c r="C122" i="5"/>
  <c r="H121" i="5"/>
  <c r="H120" i="5" s="1"/>
  <c r="F121" i="5"/>
  <c r="F120" i="5" s="1"/>
  <c r="D121" i="5"/>
  <c r="D120" i="5" s="1"/>
  <c r="J120" i="5"/>
  <c r="G120" i="5"/>
  <c r="E120" i="5"/>
  <c r="C120" i="5"/>
  <c r="F115" i="5"/>
  <c r="D115" i="5"/>
  <c r="F114" i="5"/>
  <c r="D114" i="5"/>
  <c r="J113" i="5"/>
  <c r="J112" i="5" s="1"/>
  <c r="G113" i="5"/>
  <c r="G112" i="5" s="1"/>
  <c r="G111" i="5" s="1"/>
  <c r="G110" i="5" s="1"/>
  <c r="G109" i="5" s="1"/>
  <c r="E113" i="5"/>
  <c r="E112" i="5" s="1"/>
  <c r="E111" i="5" s="1"/>
  <c r="E110" i="5" s="1"/>
  <c r="E109" i="5" s="1"/>
  <c r="C113" i="5"/>
  <c r="C112" i="5" s="1"/>
  <c r="C111" i="5" s="1"/>
  <c r="C110" i="5" s="1"/>
  <c r="C109" i="5" s="1"/>
  <c r="F108" i="5"/>
  <c r="F89" i="5" s="1"/>
  <c r="F88" i="5" s="1"/>
  <c r="F86" i="5" s="1"/>
  <c r="F85" i="5" s="1"/>
  <c r="D108" i="5"/>
  <c r="D89" i="5" s="1"/>
  <c r="D88" i="5" s="1"/>
  <c r="D86" i="5" s="1"/>
  <c r="D85" i="5" s="1"/>
  <c r="J87" i="5"/>
  <c r="H88" i="5"/>
  <c r="H86" i="5" s="1"/>
  <c r="H85" i="5" s="1"/>
  <c r="G89" i="5"/>
  <c r="G88" i="5" s="1"/>
  <c r="G86" i="5" s="1"/>
  <c r="G85" i="5" s="1"/>
  <c r="E89" i="5"/>
  <c r="E88" i="5" s="1"/>
  <c r="E86" i="5" s="1"/>
  <c r="E85" i="5" s="1"/>
  <c r="C89" i="5"/>
  <c r="C88" i="5" s="1"/>
  <c r="C86" i="5" s="1"/>
  <c r="C85" i="5" s="1"/>
  <c r="F81" i="5"/>
  <c r="D81" i="5"/>
  <c r="K80" i="5"/>
  <c r="F80" i="5"/>
  <c r="D80" i="5"/>
  <c r="G79" i="5"/>
  <c r="E79" i="5"/>
  <c r="C79" i="5"/>
  <c r="F78" i="5"/>
  <c r="F77" i="5" s="1"/>
  <c r="D78" i="5"/>
  <c r="D77" i="5" s="1"/>
  <c r="G77" i="5"/>
  <c r="E77" i="5"/>
  <c r="C77" i="5"/>
  <c r="K72" i="5"/>
  <c r="F72" i="5"/>
  <c r="F71" i="5" s="1"/>
  <c r="F70" i="5" s="1"/>
  <c r="D72" i="5"/>
  <c r="D71" i="5" s="1"/>
  <c r="D70" i="5" s="1"/>
  <c r="K70" i="5"/>
  <c r="H71" i="5"/>
  <c r="K71" i="5" s="1"/>
  <c r="G71" i="5"/>
  <c r="G70" i="5" s="1"/>
  <c r="E71" i="5"/>
  <c r="E70" i="5" s="1"/>
  <c r="C71" i="5"/>
  <c r="C70" i="5" s="1"/>
  <c r="K69" i="5"/>
  <c r="F69" i="5"/>
  <c r="D69" i="5"/>
  <c r="K68" i="5"/>
  <c r="F68" i="5"/>
  <c r="D68" i="5"/>
  <c r="K67" i="5"/>
  <c r="F67" i="5"/>
  <c r="D67" i="5"/>
  <c r="K66" i="5"/>
  <c r="F66" i="5"/>
  <c r="D66" i="5"/>
  <c r="F65" i="5"/>
  <c r="D65" i="5"/>
  <c r="G64" i="5"/>
  <c r="E64" i="5"/>
  <c r="C64" i="5"/>
  <c r="K63" i="5"/>
  <c r="H55" i="5"/>
  <c r="F63" i="5"/>
  <c r="D63" i="5"/>
  <c r="K62" i="5"/>
  <c r="F62" i="5"/>
  <c r="D62" i="5"/>
  <c r="K61" i="5"/>
  <c r="F61" i="5"/>
  <c r="D61" i="5"/>
  <c r="K60" i="5"/>
  <c r="F60" i="5"/>
  <c r="D60" i="5"/>
  <c r="K59" i="5"/>
  <c r="F59" i="5"/>
  <c r="D59" i="5"/>
  <c r="K58" i="5"/>
  <c r="F58" i="5"/>
  <c r="D58" i="5"/>
  <c r="K57" i="5"/>
  <c r="F57" i="5"/>
  <c r="D57" i="5"/>
  <c r="K56" i="5"/>
  <c r="F56" i="5"/>
  <c r="D56" i="5"/>
  <c r="G55" i="5"/>
  <c r="E55" i="5"/>
  <c r="C55" i="5"/>
  <c r="K54" i="5"/>
  <c r="F54" i="5"/>
  <c r="D54" i="5"/>
  <c r="F53" i="5"/>
  <c r="D53" i="5"/>
  <c r="K52" i="5"/>
  <c r="F52" i="5"/>
  <c r="D52" i="5"/>
  <c r="K51" i="5"/>
  <c r="F51" i="5"/>
  <c r="D51" i="5"/>
  <c r="G50" i="5"/>
  <c r="E50" i="5"/>
  <c r="C50" i="5"/>
  <c r="K49" i="5"/>
  <c r="F49" i="5"/>
  <c r="D49" i="5"/>
  <c r="K48" i="5"/>
  <c r="F48" i="5"/>
  <c r="D48" i="5"/>
  <c r="H46" i="5"/>
  <c r="F47" i="5"/>
  <c r="D47" i="5"/>
  <c r="G46" i="5"/>
  <c r="E46" i="5"/>
  <c r="C46" i="5"/>
  <c r="H40" i="5"/>
  <c r="K39" i="5"/>
  <c r="D39" i="5"/>
  <c r="D33" i="5" s="1"/>
  <c r="D32" i="5" s="1"/>
  <c r="D31" i="5" s="1"/>
  <c r="D30" i="5" s="1"/>
  <c r="D29" i="5" s="1"/>
  <c r="H31" i="5"/>
  <c r="H30" i="5" s="1"/>
  <c r="G33" i="5"/>
  <c r="G32" i="5" s="1"/>
  <c r="G31" i="5" s="1"/>
  <c r="G30" i="5" s="1"/>
  <c r="G29" i="5" s="1"/>
  <c r="F33" i="5"/>
  <c r="F32" i="5" s="1"/>
  <c r="F31" i="5" s="1"/>
  <c r="F30" i="5" s="1"/>
  <c r="F29" i="5" s="1"/>
  <c r="E33" i="5"/>
  <c r="E32" i="5" s="1"/>
  <c r="E31" i="5" s="1"/>
  <c r="E30" i="5" s="1"/>
  <c r="E29" i="5" s="1"/>
  <c r="C33" i="5"/>
  <c r="C32" i="5" s="1"/>
  <c r="C31" i="5" s="1"/>
  <c r="C30" i="5" s="1"/>
  <c r="C29" i="5" s="1"/>
  <c r="H28" i="5"/>
  <c r="K28" i="5" s="1"/>
  <c r="F28" i="5"/>
  <c r="F27" i="5" s="1"/>
  <c r="F26" i="5" s="1"/>
  <c r="F25" i="5" s="1"/>
  <c r="F24" i="5" s="1"/>
  <c r="F23" i="5" s="1"/>
  <c r="D28" i="5"/>
  <c r="D27" i="5" s="1"/>
  <c r="D26" i="5" s="1"/>
  <c r="D25" i="5" s="1"/>
  <c r="D24" i="5" s="1"/>
  <c r="D23" i="5" s="1"/>
  <c r="J27" i="5"/>
  <c r="J26" i="5" s="1"/>
  <c r="G27" i="5"/>
  <c r="G26" i="5" s="1"/>
  <c r="G25" i="5" s="1"/>
  <c r="G24" i="5" s="1"/>
  <c r="G23" i="5" s="1"/>
  <c r="E27" i="5"/>
  <c r="E26" i="5" s="1"/>
  <c r="E25" i="5" s="1"/>
  <c r="E24" i="5" s="1"/>
  <c r="E23" i="5" s="1"/>
  <c r="C27" i="5"/>
  <c r="C26" i="5" s="1"/>
  <c r="C25" i="5" s="1"/>
  <c r="C24" i="5" s="1"/>
  <c r="C23" i="5" s="1"/>
  <c r="C22" i="5" s="1"/>
  <c r="C21" i="5" s="1"/>
  <c r="F14" i="5"/>
  <c r="F13" i="5" s="1"/>
  <c r="F12" i="5" s="1"/>
  <c r="F11" i="5" s="1"/>
  <c r="F10" i="5" s="1"/>
  <c r="F9" i="5" s="1"/>
  <c r="F8" i="5" s="1"/>
  <c r="F7" i="5" s="1"/>
  <c r="D14" i="5"/>
  <c r="D13" i="5" s="1"/>
  <c r="D12" i="5" s="1"/>
  <c r="D11" i="5" s="1"/>
  <c r="D10" i="5" s="1"/>
  <c r="D9" i="5" s="1"/>
  <c r="D8" i="5" s="1"/>
  <c r="D7" i="5" s="1"/>
  <c r="H13" i="5"/>
  <c r="H12" i="5" s="1"/>
  <c r="G14" i="5"/>
  <c r="G13" i="5" s="1"/>
  <c r="G12" i="5" s="1"/>
  <c r="G11" i="5" s="1"/>
  <c r="G10" i="5" s="1"/>
  <c r="G9" i="5" s="1"/>
  <c r="G8" i="5" s="1"/>
  <c r="G7" i="5" s="1"/>
  <c r="E14" i="5"/>
  <c r="E13" i="5" s="1"/>
  <c r="E12" i="5" s="1"/>
  <c r="E11" i="5" s="1"/>
  <c r="E10" i="5" s="1"/>
  <c r="E9" i="5" s="1"/>
  <c r="E8" i="5" s="1"/>
  <c r="E7" i="5" s="1"/>
  <c r="C14" i="5"/>
  <c r="C13" i="5" s="1"/>
  <c r="C12" i="5" s="1"/>
  <c r="C11" i="5" s="1"/>
  <c r="C10" i="5" s="1"/>
  <c r="C9" i="5" s="1"/>
  <c r="C8" i="5" s="1"/>
  <c r="C7" i="5" s="1"/>
  <c r="H10" i="5"/>
  <c r="H9" i="5" s="1"/>
  <c r="H8" i="5" s="1"/>
  <c r="I16" i="3"/>
  <c r="H16" i="3"/>
  <c r="I15" i="3"/>
  <c r="H15" i="3"/>
  <c r="I14" i="3"/>
  <c r="H14" i="3"/>
  <c r="I13" i="3"/>
  <c r="H13" i="3"/>
  <c r="G12" i="3"/>
  <c r="G11" i="3" s="1"/>
  <c r="F12" i="3"/>
  <c r="F11" i="3" s="1"/>
  <c r="E12" i="3"/>
  <c r="D12" i="3"/>
  <c r="D11" i="3" s="1"/>
  <c r="C12" i="3"/>
  <c r="C11" i="3" s="1"/>
  <c r="B12" i="3"/>
  <c r="E11" i="3"/>
  <c r="B11" i="3"/>
  <c r="G73" i="2"/>
  <c r="E73" i="2"/>
  <c r="F72" i="2"/>
  <c r="L71" i="2"/>
  <c r="F71" i="2"/>
  <c r="L70" i="2"/>
  <c r="F69" i="2"/>
  <c r="L68" i="2"/>
  <c r="K68" i="2"/>
  <c r="L66" i="2"/>
  <c r="G66" i="2"/>
  <c r="E66" i="2"/>
  <c r="G62" i="2"/>
  <c r="L61" i="2"/>
  <c r="L58" i="2"/>
  <c r="G57" i="2"/>
  <c r="E57" i="2"/>
  <c r="F55" i="2"/>
  <c r="G53" i="2"/>
  <c r="E53" i="2"/>
  <c r="L52" i="2"/>
  <c r="L51" i="2"/>
  <c r="K51" i="2"/>
  <c r="L50" i="2"/>
  <c r="K50" i="2"/>
  <c r="L49" i="2"/>
  <c r="K49" i="2"/>
  <c r="F48" i="2"/>
  <c r="L47" i="2"/>
  <c r="K47" i="2"/>
  <c r="L46" i="2"/>
  <c r="K46" i="2"/>
  <c r="L45" i="2"/>
  <c r="G44" i="2"/>
  <c r="E44" i="2"/>
  <c r="L42" i="2"/>
  <c r="K42" i="2"/>
  <c r="L41" i="2"/>
  <c r="K41" i="2"/>
  <c r="L40" i="2"/>
  <c r="K40" i="2"/>
  <c r="L39" i="2"/>
  <c r="G38" i="2"/>
  <c r="E38" i="2"/>
  <c r="G31" i="2"/>
  <c r="G30" i="2" s="1"/>
  <c r="E31" i="2"/>
  <c r="E30" i="2" s="1"/>
  <c r="L29" i="2"/>
  <c r="K29" i="2"/>
  <c r="L28" i="2"/>
  <c r="K28" i="2"/>
  <c r="L27" i="2"/>
  <c r="K27" i="2"/>
  <c r="L26" i="2"/>
  <c r="K26" i="2"/>
  <c r="L25" i="2"/>
  <c r="G25" i="2"/>
  <c r="E25" i="2"/>
  <c r="L24" i="2"/>
  <c r="L23" i="2"/>
  <c r="K23" i="2"/>
  <c r="L22" i="2"/>
  <c r="G22" i="2"/>
  <c r="E22" i="2"/>
  <c r="K20" i="2"/>
  <c r="L19" i="2"/>
  <c r="L18" i="2"/>
  <c r="L17" i="2"/>
  <c r="G17" i="2"/>
  <c r="E17" i="2"/>
  <c r="G15" i="2"/>
  <c r="E15" i="2"/>
  <c r="L13" i="2"/>
  <c r="K13" i="2"/>
  <c r="G12" i="2"/>
  <c r="E12" i="2"/>
  <c r="F33" i="1"/>
  <c r="M30" i="1"/>
  <c r="L30" i="1"/>
  <c r="M23" i="1"/>
  <c r="L23" i="1"/>
  <c r="K23" i="1"/>
  <c r="K33" i="1" s="1"/>
  <c r="H23" i="1"/>
  <c r="H33" i="1" s="1"/>
  <c r="F23" i="1"/>
  <c r="L22" i="1"/>
  <c r="J22" i="1"/>
  <c r="G22" i="1"/>
  <c r="L21" i="1"/>
  <c r="J21" i="1"/>
  <c r="J23" i="1" s="1"/>
  <c r="G21" i="1"/>
  <c r="M14" i="1"/>
  <c r="L14" i="1"/>
  <c r="L13" i="1"/>
  <c r="J15" i="1"/>
  <c r="H12" i="1"/>
  <c r="F12" i="1"/>
  <c r="J11" i="1"/>
  <c r="G11" i="1"/>
  <c r="M10" i="1"/>
  <c r="L10" i="1"/>
  <c r="H9" i="1"/>
  <c r="H15" i="1" s="1"/>
  <c r="F9" i="1"/>
  <c r="F15" i="1" s="1"/>
  <c r="G23" i="1" l="1"/>
  <c r="E378" i="5"/>
  <c r="F623" i="5"/>
  <c r="D655" i="5"/>
  <c r="E542" i="5"/>
  <c r="E541" i="5" s="1"/>
  <c r="E540" i="5" s="1"/>
  <c r="D304" i="5"/>
  <c r="F245" i="5"/>
  <c r="F244" i="5" s="1"/>
  <c r="D416" i="5"/>
  <c r="D415" i="5" s="1"/>
  <c r="D414" i="5" s="1"/>
  <c r="D413" i="5" s="1"/>
  <c r="E531" i="5"/>
  <c r="E530" i="5" s="1"/>
  <c r="E529" i="5" s="1"/>
  <c r="C193" i="5"/>
  <c r="C192" i="5" s="1"/>
  <c r="C191" i="5" s="1"/>
  <c r="F481" i="5"/>
  <c r="K120" i="5"/>
  <c r="C152" i="5"/>
  <c r="C151" i="5" s="1"/>
  <c r="C150" i="5" s="1"/>
  <c r="H140" i="5"/>
  <c r="H139" i="5" s="1"/>
  <c r="K139" i="5" s="1"/>
  <c r="K166" i="5"/>
  <c r="D477" i="5"/>
  <c r="D127" i="5"/>
  <c r="D126" i="5" s="1"/>
  <c r="F173" i="5"/>
  <c r="F172" i="5" s="1"/>
  <c r="H253" i="5"/>
  <c r="H252" i="5" s="1"/>
  <c r="H251" i="5" s="1"/>
  <c r="H250" i="5" s="1"/>
  <c r="H249" i="5" s="1"/>
  <c r="C237" i="5"/>
  <c r="C236" i="5" s="1"/>
  <c r="C235" i="5" s="1"/>
  <c r="D341" i="5"/>
  <c r="F551" i="5"/>
  <c r="F550" i="5" s="1"/>
  <c r="F549" i="5" s="1"/>
  <c r="F548" i="5" s="1"/>
  <c r="G237" i="5"/>
  <c r="G236" i="5" s="1"/>
  <c r="G235" i="5" s="1"/>
  <c r="C224" i="5"/>
  <c r="C223" i="5" s="1"/>
  <c r="C222" i="5" s="1"/>
  <c r="F316" i="5"/>
  <c r="D320" i="5"/>
  <c r="D324" i="5"/>
  <c r="D551" i="5"/>
  <c r="D550" i="5" s="1"/>
  <c r="D549" i="5" s="1"/>
  <c r="D548" i="5" s="1"/>
  <c r="F636" i="5"/>
  <c r="C401" i="5"/>
  <c r="E401" i="5"/>
  <c r="G401" i="5"/>
  <c r="F401" i="5"/>
  <c r="K156" i="5"/>
  <c r="F232" i="5"/>
  <c r="F231" i="5" s="1"/>
  <c r="F324" i="5"/>
  <c r="E473" i="5"/>
  <c r="E472" i="5" s="1"/>
  <c r="E471" i="5" s="1"/>
  <c r="E470" i="5" s="1"/>
  <c r="K138" i="5"/>
  <c r="F160" i="5"/>
  <c r="F159" i="5" s="1"/>
  <c r="F313" i="5"/>
  <c r="G473" i="5"/>
  <c r="G472" i="5" s="1"/>
  <c r="G471" i="5" s="1"/>
  <c r="G470" i="5" s="1"/>
  <c r="C489" i="5"/>
  <c r="H27" i="5"/>
  <c r="H26" i="5" s="1"/>
  <c r="H25" i="5" s="1"/>
  <c r="H24" i="5" s="1"/>
  <c r="H23" i="5" s="1"/>
  <c r="H22" i="5" s="1"/>
  <c r="H21" i="5" s="1"/>
  <c r="G421" i="5"/>
  <c r="G420" i="5" s="1"/>
  <c r="G419" i="5" s="1"/>
  <c r="H477" i="5"/>
  <c r="K477" i="5" s="1"/>
  <c r="C589" i="5"/>
  <c r="F289" i="5"/>
  <c r="F304" i="5"/>
  <c r="E589" i="5"/>
  <c r="H160" i="5"/>
  <c r="H159" i="5" s="1"/>
  <c r="C119" i="5"/>
  <c r="C118" i="5" s="1"/>
  <c r="C117" i="5" s="1"/>
  <c r="G165" i="5"/>
  <c r="G164" i="5" s="1"/>
  <c r="G163" i="5" s="1"/>
  <c r="G179" i="5"/>
  <c r="G178" i="5" s="1"/>
  <c r="G177" i="5" s="1"/>
  <c r="F477" i="5"/>
  <c r="F532" i="5"/>
  <c r="F531" i="5" s="1"/>
  <c r="F530" i="5" s="1"/>
  <c r="F529" i="5" s="1"/>
  <c r="G542" i="5"/>
  <c r="G541" i="5" s="1"/>
  <c r="G540" i="5" s="1"/>
  <c r="D563" i="5"/>
  <c r="D562" i="5" s="1"/>
  <c r="D561" i="5" s="1"/>
  <c r="D560" i="5" s="1"/>
  <c r="K155" i="5"/>
  <c r="G489" i="5"/>
  <c r="F140" i="5"/>
  <c r="F139" i="5" s="1"/>
  <c r="H238" i="5"/>
  <c r="K238" i="5" s="1"/>
  <c r="D295" i="5"/>
  <c r="D344" i="5"/>
  <c r="D607" i="5"/>
  <c r="D46" i="5"/>
  <c r="G76" i="5"/>
  <c r="G75" i="5" s="1"/>
  <c r="G74" i="5" s="1"/>
  <c r="G73" i="5" s="1"/>
  <c r="F127" i="5"/>
  <c r="F126" i="5" s="1"/>
  <c r="K137" i="5"/>
  <c r="D316" i="5"/>
  <c r="F341" i="5"/>
  <c r="F517" i="5"/>
  <c r="F224" i="5"/>
  <c r="F165" i="5"/>
  <c r="D237" i="5"/>
  <c r="D378" i="5"/>
  <c r="E623" i="5"/>
  <c r="C45" i="5"/>
  <c r="C44" i="5" s="1"/>
  <c r="C43" i="5" s="1"/>
  <c r="C42" i="5" s="1"/>
  <c r="J132" i="5"/>
  <c r="J131" i="5" s="1"/>
  <c r="E152" i="5"/>
  <c r="E151" i="5" s="1"/>
  <c r="E150" i="5" s="1"/>
  <c r="K161" i="5"/>
  <c r="D165" i="5"/>
  <c r="D193" i="5"/>
  <c r="H481" i="5"/>
  <c r="K481" i="5" s="1"/>
  <c r="C623" i="5"/>
  <c r="J629" i="5"/>
  <c r="K179" i="5"/>
  <c r="F237" i="5"/>
  <c r="F295" i="5"/>
  <c r="G448" i="5"/>
  <c r="G447" i="5" s="1"/>
  <c r="G446" i="5" s="1"/>
  <c r="F490" i="5"/>
  <c r="F489" i="5" s="1"/>
  <c r="D658" i="5"/>
  <c r="C654" i="5"/>
  <c r="C648" i="5" s="1"/>
  <c r="C647" i="5" s="1"/>
  <c r="C646" i="5" s="1"/>
  <c r="K478" i="5"/>
  <c r="D113" i="5"/>
  <c r="D112" i="5" s="1"/>
  <c r="D111" i="5" s="1"/>
  <c r="D110" i="5" s="1"/>
  <c r="D109" i="5" s="1"/>
  <c r="K153" i="5"/>
  <c r="J159" i="5"/>
  <c r="D173" i="5"/>
  <c r="D172" i="5" s="1"/>
  <c r="F187" i="5"/>
  <c r="F186" i="5" s="1"/>
  <c r="F201" i="5"/>
  <c r="F200" i="5" s="1"/>
  <c r="H266" i="5"/>
  <c r="H265" i="5" s="1"/>
  <c r="H264" i="5" s="1"/>
  <c r="H263" i="5" s="1"/>
  <c r="H262" i="5" s="1"/>
  <c r="H261" i="5" s="1"/>
  <c r="D285" i="5"/>
  <c r="H484" i="5"/>
  <c r="K484" i="5" s="1"/>
  <c r="C498" i="5"/>
  <c r="D636" i="5"/>
  <c r="D635" i="5" s="1"/>
  <c r="D634" i="5" s="1"/>
  <c r="G45" i="5"/>
  <c r="G44" i="5" s="1"/>
  <c r="G43" i="5" s="1"/>
  <c r="G42" i="5" s="1"/>
  <c r="K121" i="5"/>
  <c r="K167" i="5"/>
  <c r="F179" i="5"/>
  <c r="C312" i="5"/>
  <c r="C311" i="5" s="1"/>
  <c r="C310" i="5" s="1"/>
  <c r="D481" i="5"/>
  <c r="E607" i="5"/>
  <c r="C165" i="5"/>
  <c r="C164" i="5" s="1"/>
  <c r="C163" i="5" s="1"/>
  <c r="C149" i="5" s="1"/>
  <c r="C337" i="5"/>
  <c r="C328" i="5" s="1"/>
  <c r="C327" i="5" s="1"/>
  <c r="D426" i="5"/>
  <c r="E421" i="5"/>
  <c r="E420" i="5" s="1"/>
  <c r="E419" i="5" s="1"/>
  <c r="G498" i="5"/>
  <c r="D224" i="5"/>
  <c r="H259" i="5"/>
  <c r="H258" i="5" s="1"/>
  <c r="H257" i="5" s="1"/>
  <c r="H256" i="5" s="1"/>
  <c r="H255" i="5" s="1"/>
  <c r="E312" i="5"/>
  <c r="E311" i="5" s="1"/>
  <c r="E310" i="5" s="1"/>
  <c r="H240" i="5"/>
  <c r="K240" i="5" s="1"/>
  <c r="D506" i="5"/>
  <c r="F543" i="5"/>
  <c r="F542" i="5" s="1"/>
  <c r="F541" i="5" s="1"/>
  <c r="F540" i="5" s="1"/>
  <c r="H127" i="5"/>
  <c r="H126" i="5" s="1"/>
  <c r="D140" i="5"/>
  <c r="D139" i="5" s="1"/>
  <c r="E237" i="5"/>
  <c r="E236" i="5" s="1"/>
  <c r="E235" i="5" s="1"/>
  <c r="G312" i="5"/>
  <c r="G311" i="5" s="1"/>
  <c r="G310" i="5" s="1"/>
  <c r="E337" i="5"/>
  <c r="E328" i="5" s="1"/>
  <c r="E327" i="5" s="1"/>
  <c r="D474" i="5"/>
  <c r="G550" i="5"/>
  <c r="G549" i="5" s="1"/>
  <c r="G548" i="5" s="1"/>
  <c r="F658" i="5"/>
  <c r="K157" i="5"/>
  <c r="G119" i="5"/>
  <c r="G118" i="5" s="1"/>
  <c r="G117" i="5" s="1"/>
  <c r="D160" i="5"/>
  <c r="D159" i="5" s="1"/>
  <c r="C179" i="5"/>
  <c r="C178" i="5" s="1"/>
  <c r="C177" i="5" s="1"/>
  <c r="J224" i="5"/>
  <c r="K224" i="5" s="1"/>
  <c r="G337" i="5"/>
  <c r="G328" i="5" s="1"/>
  <c r="G327" i="5" s="1"/>
  <c r="F344" i="5"/>
  <c r="D543" i="5"/>
  <c r="D542" i="5" s="1"/>
  <c r="D541" i="5" s="1"/>
  <c r="D540" i="5" s="1"/>
  <c r="E550" i="5"/>
  <c r="E549" i="5" s="1"/>
  <c r="E548" i="5" s="1"/>
  <c r="E528" i="5" s="1"/>
  <c r="L38" i="2"/>
  <c r="I12" i="3"/>
  <c r="M33" i="1"/>
  <c r="L33" i="1"/>
  <c r="J311" i="5"/>
  <c r="K316" i="5"/>
  <c r="K443" i="5"/>
  <c r="D55" i="5"/>
  <c r="G248" i="5"/>
  <c r="C284" i="5"/>
  <c r="C273" i="5" s="1"/>
  <c r="C272" i="5" s="1"/>
  <c r="K198" i="5"/>
  <c r="H87" i="5"/>
  <c r="K46" i="5"/>
  <c r="K55" i="5"/>
  <c r="L12" i="2"/>
  <c r="K22" i="2"/>
  <c r="L57" i="2"/>
  <c r="G65" i="2"/>
  <c r="I11" i="3"/>
  <c r="E65" i="2"/>
  <c r="G37" i="2"/>
  <c r="K57" i="2"/>
  <c r="E37" i="2"/>
  <c r="L44" i="2"/>
  <c r="G11" i="2"/>
  <c r="E11" i="2"/>
  <c r="K344" i="5"/>
  <c r="K14" i="5"/>
  <c r="J13" i="5"/>
  <c r="J25" i="5"/>
  <c r="H313" i="5"/>
  <c r="K79" i="5"/>
  <c r="K190" i="5"/>
  <c r="H187" i="5"/>
  <c r="H186" i="5" s="1"/>
  <c r="H178" i="5" s="1"/>
  <c r="H227" i="5"/>
  <c r="K227" i="5" s="1"/>
  <c r="K228" i="5"/>
  <c r="J144" i="5"/>
  <c r="K144" i="5" s="1"/>
  <c r="K145" i="5"/>
  <c r="H170" i="5"/>
  <c r="K170" i="5" s="1"/>
  <c r="K171" i="5"/>
  <c r="G193" i="5"/>
  <c r="G192" i="5" s="1"/>
  <c r="G191" i="5" s="1"/>
  <c r="H232" i="5"/>
  <c r="H231" i="5" s="1"/>
  <c r="K231" i="5" s="1"/>
  <c r="J244" i="5"/>
  <c r="K244" i="5" s="1"/>
  <c r="K245" i="5"/>
  <c r="E22" i="5"/>
  <c r="E21" i="5" s="1"/>
  <c r="F46" i="5"/>
  <c r="D119" i="5"/>
  <c r="D118" i="5" s="1"/>
  <c r="D117" i="5" s="1"/>
  <c r="H133" i="5"/>
  <c r="K133" i="5" s="1"/>
  <c r="K134" i="5"/>
  <c r="E284" i="5"/>
  <c r="E273" i="5" s="1"/>
  <c r="E272" i="5" s="1"/>
  <c r="F498" i="5"/>
  <c r="D64" i="5"/>
  <c r="E119" i="5"/>
  <c r="E118" i="5" s="1"/>
  <c r="E117" i="5" s="1"/>
  <c r="F152" i="5"/>
  <c r="C248" i="5"/>
  <c r="J258" i="5"/>
  <c r="J257" i="5" s="1"/>
  <c r="F320" i="5"/>
  <c r="G589" i="5"/>
  <c r="K47" i="5"/>
  <c r="F50" i="5"/>
  <c r="K78" i="5"/>
  <c r="F119" i="5"/>
  <c r="J126" i="5"/>
  <c r="K128" i="5"/>
  <c r="J152" i="5"/>
  <c r="K158" i="5"/>
  <c r="H173" i="5"/>
  <c r="H172" i="5" s="1"/>
  <c r="K172" i="5" s="1"/>
  <c r="K174" i="5"/>
  <c r="H201" i="5"/>
  <c r="H200" i="5" s="1"/>
  <c r="D245" i="5"/>
  <c r="D244" i="5" s="1"/>
  <c r="F285" i="5"/>
  <c r="K317" i="5"/>
  <c r="H320" i="5"/>
  <c r="K325" i="5"/>
  <c r="E368" i="5"/>
  <c r="E367" i="5" s="1"/>
  <c r="E366" i="5" s="1"/>
  <c r="E365" i="5" s="1"/>
  <c r="C378" i="5"/>
  <c r="K511" i="5"/>
  <c r="C550" i="5"/>
  <c r="C549" i="5" s="1"/>
  <c r="C548" i="5" s="1"/>
  <c r="J569" i="5"/>
  <c r="C607" i="5"/>
  <c r="K616" i="5"/>
  <c r="K614" i="5"/>
  <c r="F55" i="5"/>
  <c r="G152" i="5"/>
  <c r="G151" i="5" s="1"/>
  <c r="G150" i="5" s="1"/>
  <c r="D201" i="5"/>
  <c r="D200" i="5" s="1"/>
  <c r="H242" i="5"/>
  <c r="K242" i="5" s="1"/>
  <c r="D289" i="5"/>
  <c r="J562" i="5"/>
  <c r="K665" i="5"/>
  <c r="G22" i="5"/>
  <c r="G21" i="5" s="1"/>
  <c r="F22" i="5"/>
  <c r="F21" i="5" s="1"/>
  <c r="K31" i="5"/>
  <c r="K32" i="5"/>
  <c r="E45" i="5"/>
  <c r="E44" i="5" s="1"/>
  <c r="E43" i="5" s="1"/>
  <c r="E42" i="5" s="1"/>
  <c r="C76" i="5"/>
  <c r="C75" i="5" s="1"/>
  <c r="C74" i="5" s="1"/>
  <c r="C73" i="5" s="1"/>
  <c r="D79" i="5"/>
  <c r="D76" i="5" s="1"/>
  <c r="D75" i="5" s="1"/>
  <c r="D74" i="5" s="1"/>
  <c r="D73" i="5" s="1"/>
  <c r="F79" i="5"/>
  <c r="F76" i="5" s="1"/>
  <c r="F75" i="5" s="1"/>
  <c r="F74" i="5" s="1"/>
  <c r="F73" i="5" s="1"/>
  <c r="K124" i="5"/>
  <c r="G132" i="5"/>
  <c r="G131" i="5" s="1"/>
  <c r="G130" i="5" s="1"/>
  <c r="F132" i="5"/>
  <c r="E132" i="5"/>
  <c r="E131" i="5" s="1"/>
  <c r="E130" i="5" s="1"/>
  <c r="K141" i="5"/>
  <c r="K154" i="5"/>
  <c r="K180" i="5"/>
  <c r="F193" i="5"/>
  <c r="J237" i="5"/>
  <c r="D248" i="5"/>
  <c r="K285" i="5"/>
  <c r="G284" i="5"/>
  <c r="G273" i="5" s="1"/>
  <c r="G272" i="5" s="1"/>
  <c r="D313" i="5"/>
  <c r="K373" i="5"/>
  <c r="G378" i="5"/>
  <c r="F378" i="5"/>
  <c r="J473" i="5"/>
  <c r="C473" i="5"/>
  <c r="C472" i="5" s="1"/>
  <c r="C471" i="5" s="1"/>
  <c r="C470" i="5" s="1"/>
  <c r="F506" i="5"/>
  <c r="F505" i="5" s="1"/>
  <c r="F504" i="5" s="1"/>
  <c r="F503" i="5" s="1"/>
  <c r="K510" i="5"/>
  <c r="K516" i="5"/>
  <c r="D589" i="5"/>
  <c r="G607" i="5"/>
  <c r="F643" i="5"/>
  <c r="F642" i="5" s="1"/>
  <c r="F641" i="5" s="1"/>
  <c r="K433" i="5"/>
  <c r="D460" i="5"/>
  <c r="F460" i="5"/>
  <c r="F474" i="5"/>
  <c r="K490" i="5"/>
  <c r="C542" i="5"/>
  <c r="C541" i="5" s="1"/>
  <c r="C540" i="5" s="1"/>
  <c r="J595" i="5"/>
  <c r="G635" i="5"/>
  <c r="G634" i="5" s="1"/>
  <c r="G633" i="5" s="1"/>
  <c r="G632" i="5" s="1"/>
  <c r="G654" i="5"/>
  <c r="G648" i="5" s="1"/>
  <c r="G647" i="5" s="1"/>
  <c r="G646" i="5" s="1"/>
  <c r="D662" i="5"/>
  <c r="D22" i="5"/>
  <c r="D21" i="5" s="1"/>
  <c r="K33" i="5"/>
  <c r="E76" i="5"/>
  <c r="E75" i="5" s="1"/>
  <c r="E74" i="5" s="1"/>
  <c r="E73" i="5" s="1"/>
  <c r="D132" i="5"/>
  <c r="C132" i="5"/>
  <c r="C131" i="5" s="1"/>
  <c r="C130" i="5" s="1"/>
  <c r="K135" i="5"/>
  <c r="D152" i="5"/>
  <c r="E165" i="5"/>
  <c r="E164" i="5" s="1"/>
  <c r="E163" i="5" s="1"/>
  <c r="E179" i="5"/>
  <c r="E178" i="5" s="1"/>
  <c r="E177" i="5" s="1"/>
  <c r="D179" i="5"/>
  <c r="K182" i="5"/>
  <c r="D187" i="5"/>
  <c r="D186" i="5" s="1"/>
  <c r="E224" i="5"/>
  <c r="E223" i="5" s="1"/>
  <c r="E222" i="5" s="1"/>
  <c r="E248" i="5"/>
  <c r="K304" i="5"/>
  <c r="K341" i="5"/>
  <c r="C368" i="5"/>
  <c r="D369" i="5"/>
  <c r="D368" i="5" s="1"/>
  <c r="K379" i="5"/>
  <c r="C421" i="5"/>
  <c r="C420" i="5" s="1"/>
  <c r="C419" i="5" s="1"/>
  <c r="F449" i="5"/>
  <c r="H474" i="5"/>
  <c r="D489" i="5"/>
  <c r="K558" i="5"/>
  <c r="H569" i="5"/>
  <c r="H568" i="5" s="1"/>
  <c r="D623" i="5"/>
  <c r="F662" i="5"/>
  <c r="D449" i="5"/>
  <c r="E448" i="5"/>
  <c r="E447" i="5" s="1"/>
  <c r="E446" i="5" s="1"/>
  <c r="E489" i="5"/>
  <c r="E488" i="5" s="1"/>
  <c r="E487" i="5" s="1"/>
  <c r="E505" i="5"/>
  <c r="E504" i="5" s="1"/>
  <c r="E503" i="5" s="1"/>
  <c r="E517" i="5"/>
  <c r="C635" i="5"/>
  <c r="C634" i="5" s="1"/>
  <c r="C633" i="5" s="1"/>
  <c r="C632" i="5" s="1"/>
  <c r="E635" i="5"/>
  <c r="E634" i="5" s="1"/>
  <c r="E633" i="5" s="1"/>
  <c r="E632" i="5" s="1"/>
  <c r="F422" i="5"/>
  <c r="D433" i="5"/>
  <c r="D453" i="5"/>
  <c r="G517" i="5"/>
  <c r="F563" i="5"/>
  <c r="F562" i="5" s="1"/>
  <c r="F561" i="5" s="1"/>
  <c r="F560" i="5" s="1"/>
  <c r="F635" i="5"/>
  <c r="F634" i="5" s="1"/>
  <c r="K38" i="2"/>
  <c r="D401" i="5"/>
  <c r="L15" i="1"/>
  <c r="M15" i="1"/>
  <c r="M12" i="1"/>
  <c r="K25" i="2"/>
  <c r="J414" i="5"/>
  <c r="L9" i="1"/>
  <c r="L12" i="1"/>
  <c r="K18" i="2"/>
  <c r="K45" i="2"/>
  <c r="K53" i="2"/>
  <c r="F64" i="5"/>
  <c r="J111" i="5"/>
  <c r="K148" i="5"/>
  <c r="K17" i="2"/>
  <c r="K39" i="2"/>
  <c r="H64" i="5"/>
  <c r="K64" i="5" s="1"/>
  <c r="H122" i="5"/>
  <c r="H119" i="5" s="1"/>
  <c r="K123" i="5"/>
  <c r="H194" i="5"/>
  <c r="K194" i="5" s="1"/>
  <c r="K195" i="5"/>
  <c r="K225" i="5"/>
  <c r="K226" i="5"/>
  <c r="K230" i="5"/>
  <c r="J264" i="5"/>
  <c r="K378" i="5"/>
  <c r="D517" i="5"/>
  <c r="K12" i="2"/>
  <c r="J86" i="5"/>
  <c r="J85" i="5" s="1"/>
  <c r="K372" i="5"/>
  <c r="H369" i="5"/>
  <c r="H368" i="5" s="1"/>
  <c r="H366" i="5" s="1"/>
  <c r="J119" i="5"/>
  <c r="K125" i="5"/>
  <c r="K136" i="5"/>
  <c r="K147" i="5"/>
  <c r="J165" i="5"/>
  <c r="K295" i="5"/>
  <c r="K489" i="5"/>
  <c r="G505" i="5"/>
  <c r="G504" i="5" s="1"/>
  <c r="G503" i="5" s="1"/>
  <c r="C517" i="5"/>
  <c r="M9" i="1"/>
  <c r="M13" i="1"/>
  <c r="K31" i="2"/>
  <c r="K44" i="2"/>
  <c r="H11" i="3"/>
  <c r="H12" i="3"/>
  <c r="D50" i="5"/>
  <c r="K53" i="5"/>
  <c r="H50" i="5"/>
  <c r="K122" i="5"/>
  <c r="K146" i="5"/>
  <c r="H168" i="5"/>
  <c r="K168" i="5" s="1"/>
  <c r="K169" i="5"/>
  <c r="J251" i="5"/>
  <c r="K389" i="5"/>
  <c r="J542" i="5"/>
  <c r="F113" i="5"/>
  <c r="F112" i="5" s="1"/>
  <c r="F111" i="5" s="1"/>
  <c r="F110" i="5" s="1"/>
  <c r="F109" i="5" s="1"/>
  <c r="K115" i="5"/>
  <c r="H113" i="5"/>
  <c r="H112" i="5" s="1"/>
  <c r="H111" i="5" s="1"/>
  <c r="H110" i="5" s="1"/>
  <c r="H109" i="5" s="1"/>
  <c r="E193" i="5"/>
  <c r="E192" i="5" s="1"/>
  <c r="E191" i="5" s="1"/>
  <c r="H196" i="5"/>
  <c r="K196" i="5" s="1"/>
  <c r="K197" i="5"/>
  <c r="G224" i="5"/>
  <c r="G223" i="5" s="1"/>
  <c r="G222" i="5" s="1"/>
  <c r="D232" i="5"/>
  <c r="D231" i="5" s="1"/>
  <c r="F248" i="5"/>
  <c r="G368" i="5"/>
  <c r="F369" i="5"/>
  <c r="F368" i="5" s="1"/>
  <c r="K426" i="5"/>
  <c r="K500" i="5"/>
  <c r="D505" i="5"/>
  <c r="D504" i="5" s="1"/>
  <c r="D503" i="5" s="1"/>
  <c r="C505" i="5"/>
  <c r="C504" i="5" s="1"/>
  <c r="C503" i="5" s="1"/>
  <c r="K550" i="5"/>
  <c r="G623" i="5"/>
  <c r="H625" i="5"/>
  <c r="H636" i="5"/>
  <c r="H635" i="5" s="1"/>
  <c r="H634" i="5" s="1"/>
  <c r="H633" i="5" s="1"/>
  <c r="H632" i="5" s="1"/>
  <c r="K505" i="5"/>
  <c r="K525" i="5"/>
  <c r="J524" i="5"/>
  <c r="K549" i="5"/>
  <c r="K548" i="5"/>
  <c r="J585" i="5"/>
  <c r="J625" i="5"/>
  <c r="J635" i="5"/>
  <c r="K397" i="5"/>
  <c r="C448" i="5"/>
  <c r="C447" i="5" s="1"/>
  <c r="C446" i="5" s="1"/>
  <c r="K453" i="5"/>
  <c r="C531" i="5"/>
  <c r="C530" i="5" s="1"/>
  <c r="C529" i="5" s="1"/>
  <c r="K591" i="5"/>
  <c r="J590" i="5"/>
  <c r="F589" i="5"/>
  <c r="K610" i="5"/>
  <c r="J609" i="5"/>
  <c r="F607" i="5"/>
  <c r="E654" i="5"/>
  <c r="E648" i="5" s="1"/>
  <c r="E647" i="5" s="1"/>
  <c r="E646" i="5" s="1"/>
  <c r="F655" i="5"/>
  <c r="H132" i="5"/>
  <c r="H152" i="5"/>
  <c r="K375" i="5"/>
  <c r="J520" i="5"/>
  <c r="K538" i="5"/>
  <c r="K587" i="5"/>
  <c r="H649" i="5"/>
  <c r="D422" i="5"/>
  <c r="F426" i="5"/>
  <c r="F433" i="5"/>
  <c r="K444" i="5"/>
  <c r="F453" i="5"/>
  <c r="D498" i="5"/>
  <c r="G531" i="5"/>
  <c r="G530" i="5" s="1"/>
  <c r="G529" i="5" s="1"/>
  <c r="D532" i="5"/>
  <c r="D531" i="5" s="1"/>
  <c r="D530" i="5" s="1"/>
  <c r="D529" i="5" s="1"/>
  <c r="K592" i="5"/>
  <c r="K611" i="5"/>
  <c r="D643" i="5"/>
  <c r="D642" i="5" s="1"/>
  <c r="D641" i="5" s="1"/>
  <c r="K526" i="5"/>
  <c r="D654" i="5" l="1"/>
  <c r="D648" i="5" s="1"/>
  <c r="D647" i="5" s="1"/>
  <c r="D646" i="5" s="1"/>
  <c r="F337" i="5"/>
  <c r="F328" i="5" s="1"/>
  <c r="F327" i="5" s="1"/>
  <c r="C588" i="5"/>
  <c r="F131" i="5"/>
  <c r="F130" i="5" s="1"/>
  <c r="F236" i="5"/>
  <c r="F235" i="5" s="1"/>
  <c r="F164" i="5"/>
  <c r="F163" i="5" s="1"/>
  <c r="F178" i="5"/>
  <c r="F177" i="5" s="1"/>
  <c r="K159" i="5"/>
  <c r="D473" i="5"/>
  <c r="D472" i="5" s="1"/>
  <c r="D471" i="5" s="1"/>
  <c r="D470" i="5" s="1"/>
  <c r="D337" i="5"/>
  <c r="D328" i="5" s="1"/>
  <c r="D327" i="5" s="1"/>
  <c r="F192" i="5"/>
  <c r="F191" i="5" s="1"/>
  <c r="D151" i="5"/>
  <c r="D150" i="5" s="1"/>
  <c r="F312" i="5"/>
  <c r="F311" i="5" s="1"/>
  <c r="F310" i="5" s="1"/>
  <c r="H118" i="5"/>
  <c r="H117" i="5" s="1"/>
  <c r="D164" i="5"/>
  <c r="D163" i="5" s="1"/>
  <c r="K252" i="5"/>
  <c r="E588" i="5"/>
  <c r="K253" i="5"/>
  <c r="H248" i="5"/>
  <c r="D367" i="5"/>
  <c r="D366" i="5" s="1"/>
  <c r="D365" i="5" s="1"/>
  <c r="H237" i="5"/>
  <c r="D192" i="5"/>
  <c r="D191" i="5" s="1"/>
  <c r="K178" i="5"/>
  <c r="C221" i="5"/>
  <c r="C116" i="5"/>
  <c r="J151" i="5"/>
  <c r="J150" i="5" s="1"/>
  <c r="G412" i="5"/>
  <c r="D178" i="5"/>
  <c r="D177" i="5" s="1"/>
  <c r="D223" i="5"/>
  <c r="D222" i="5" s="1"/>
  <c r="F118" i="5"/>
  <c r="F117" i="5" s="1"/>
  <c r="F116" i="5" s="1"/>
  <c r="F151" i="5"/>
  <c r="F150" i="5" s="1"/>
  <c r="F149" i="5" s="1"/>
  <c r="C488" i="5"/>
  <c r="C487" i="5" s="1"/>
  <c r="C486" i="5" s="1"/>
  <c r="D528" i="5"/>
  <c r="J613" i="5"/>
  <c r="K613" i="5" s="1"/>
  <c r="G221" i="5"/>
  <c r="K140" i="5"/>
  <c r="H131" i="5"/>
  <c r="H130" i="5" s="1"/>
  <c r="K130" i="5" s="1"/>
  <c r="E149" i="5"/>
  <c r="D284" i="5"/>
  <c r="D273" i="5" s="1"/>
  <c r="D272" i="5" s="1"/>
  <c r="K127" i="5"/>
  <c r="G528" i="5"/>
  <c r="E412" i="5"/>
  <c r="C412" i="5"/>
  <c r="E271" i="5"/>
  <c r="F528" i="5"/>
  <c r="G367" i="5"/>
  <c r="G366" i="5" s="1"/>
  <c r="G365" i="5" s="1"/>
  <c r="K26" i="5"/>
  <c r="D448" i="5"/>
  <c r="D447" i="5" s="1"/>
  <c r="D446" i="5" s="1"/>
  <c r="J594" i="5"/>
  <c r="K27" i="5"/>
  <c r="D131" i="5"/>
  <c r="D130" i="5" s="1"/>
  <c r="D116" i="5" s="1"/>
  <c r="F473" i="5"/>
  <c r="F472" i="5" s="1"/>
  <c r="F471" i="5" s="1"/>
  <c r="F470" i="5" s="1"/>
  <c r="C367" i="5"/>
  <c r="C366" i="5" s="1"/>
  <c r="C365" i="5" s="1"/>
  <c r="G488" i="5"/>
  <c r="G487" i="5" s="1"/>
  <c r="G486" i="5" s="1"/>
  <c r="H473" i="5"/>
  <c r="H472" i="5" s="1"/>
  <c r="H471" i="5" s="1"/>
  <c r="H470" i="5" s="1"/>
  <c r="G41" i="5"/>
  <c r="G40" i="5" s="1"/>
  <c r="G20" i="5" s="1"/>
  <c r="F223" i="5"/>
  <c r="F222" i="5" s="1"/>
  <c r="F221" i="5" s="1"/>
  <c r="G176" i="5"/>
  <c r="F488" i="5"/>
  <c r="F487" i="5" s="1"/>
  <c r="F486" i="5" s="1"/>
  <c r="K160" i="5"/>
  <c r="D312" i="5"/>
  <c r="D311" i="5" s="1"/>
  <c r="D310" i="5" s="1"/>
  <c r="H76" i="5"/>
  <c r="H75" i="5" s="1"/>
  <c r="H74" i="5" s="1"/>
  <c r="H73" i="5" s="1"/>
  <c r="K265" i="5"/>
  <c r="K266" i="5"/>
  <c r="C271" i="5"/>
  <c r="K257" i="5"/>
  <c r="K259" i="5"/>
  <c r="F654" i="5"/>
  <c r="F648" i="5" s="1"/>
  <c r="F647" i="5" s="1"/>
  <c r="F646" i="5" s="1"/>
  <c r="G116" i="5"/>
  <c r="F284" i="5"/>
  <c r="F273" i="5" s="1"/>
  <c r="F272" i="5" s="1"/>
  <c r="G271" i="5"/>
  <c r="D236" i="5"/>
  <c r="D235" i="5" s="1"/>
  <c r="D488" i="5"/>
  <c r="D487" i="5" s="1"/>
  <c r="D486" i="5" s="1"/>
  <c r="G149" i="5"/>
  <c r="K126" i="5"/>
  <c r="F588" i="5"/>
  <c r="K232" i="5"/>
  <c r="J628" i="5"/>
  <c r="C528" i="5"/>
  <c r="J223" i="5"/>
  <c r="K223" i="5" s="1"/>
  <c r="E221" i="5"/>
  <c r="C176" i="5"/>
  <c r="D421" i="5"/>
  <c r="D420" i="5" s="1"/>
  <c r="D419" i="5" s="1"/>
  <c r="K474" i="5"/>
  <c r="K173" i="5"/>
  <c r="K369" i="5"/>
  <c r="D45" i="5"/>
  <c r="D44" i="5" s="1"/>
  <c r="D43" i="5" s="1"/>
  <c r="D42" i="5" s="1"/>
  <c r="D41" i="5" s="1"/>
  <c r="D40" i="5" s="1"/>
  <c r="D20" i="5" s="1"/>
  <c r="C41" i="5"/>
  <c r="C40" i="5" s="1"/>
  <c r="C20" i="5" s="1"/>
  <c r="K143" i="5"/>
  <c r="K258" i="5"/>
  <c r="J256" i="5"/>
  <c r="K256" i="5" s="1"/>
  <c r="E41" i="5"/>
  <c r="E40" i="5" s="1"/>
  <c r="E20" i="5" s="1"/>
  <c r="F45" i="5"/>
  <c r="F44" i="5" s="1"/>
  <c r="F43" i="5" s="1"/>
  <c r="F42" i="5" s="1"/>
  <c r="F41" i="5" s="1"/>
  <c r="F40" i="5" s="1"/>
  <c r="F20" i="5" s="1"/>
  <c r="H284" i="5"/>
  <c r="K201" i="5"/>
  <c r="K11" i="2"/>
  <c r="L11" i="2"/>
  <c r="K448" i="5"/>
  <c r="K132" i="5"/>
  <c r="K113" i="5"/>
  <c r="E486" i="5"/>
  <c r="K237" i="5"/>
  <c r="J236" i="5"/>
  <c r="E116" i="5"/>
  <c r="F421" i="5"/>
  <c r="F420" i="5" s="1"/>
  <c r="F419" i="5" s="1"/>
  <c r="K499" i="5"/>
  <c r="K187" i="5"/>
  <c r="K186" i="5"/>
  <c r="D588" i="5"/>
  <c r="K30" i="5"/>
  <c r="K29" i="5"/>
  <c r="K514" i="5"/>
  <c r="K13" i="5"/>
  <c r="J12" i="5"/>
  <c r="J561" i="5"/>
  <c r="K562" i="5"/>
  <c r="J568" i="5"/>
  <c r="J567" i="5" s="1"/>
  <c r="F633" i="5"/>
  <c r="F632" i="5" s="1"/>
  <c r="H312" i="5"/>
  <c r="K25" i="5"/>
  <c r="J24" i="5"/>
  <c r="D633" i="5"/>
  <c r="D632" i="5" s="1"/>
  <c r="F448" i="5"/>
  <c r="F447" i="5" s="1"/>
  <c r="F446" i="5" s="1"/>
  <c r="K498" i="5"/>
  <c r="G588" i="5"/>
  <c r="F367" i="5"/>
  <c r="F366" i="5" s="1"/>
  <c r="F365" i="5" s="1"/>
  <c r="J472" i="5"/>
  <c r="K77" i="5"/>
  <c r="K563" i="5"/>
  <c r="K515" i="5"/>
  <c r="K488" i="5"/>
  <c r="K119" i="5"/>
  <c r="J118" i="5"/>
  <c r="K111" i="5"/>
  <c r="J110" i="5"/>
  <c r="L65" i="2"/>
  <c r="K65" i="2"/>
  <c r="K446" i="5"/>
  <c r="H165" i="5"/>
  <c r="H164" i="5" s="1"/>
  <c r="H163" i="5" s="1"/>
  <c r="K590" i="5"/>
  <c r="K586" i="5"/>
  <c r="K530" i="5"/>
  <c r="H193" i="5"/>
  <c r="K112" i="5"/>
  <c r="J413" i="5"/>
  <c r="K447" i="5"/>
  <c r="J579" i="5"/>
  <c r="K585" i="5"/>
  <c r="K422" i="5"/>
  <c r="K531" i="5"/>
  <c r="L37" i="2"/>
  <c r="K37" i="2"/>
  <c r="J164" i="5"/>
  <c r="J634" i="5"/>
  <c r="K524" i="5"/>
  <c r="K523" i="5"/>
  <c r="H151" i="5"/>
  <c r="H150" i="5" s="1"/>
  <c r="K152" i="5"/>
  <c r="K609" i="5"/>
  <c r="J541" i="5"/>
  <c r="J519" i="5"/>
  <c r="J624" i="5"/>
  <c r="K503" i="5"/>
  <c r="K504" i="5"/>
  <c r="K421" i="5"/>
  <c r="K368" i="5"/>
  <c r="K200" i="5"/>
  <c r="K388" i="5"/>
  <c r="K251" i="5"/>
  <c r="J250" i="5"/>
  <c r="K50" i="5"/>
  <c r="H43" i="5"/>
  <c r="H42" i="5" s="1"/>
  <c r="K264" i="5"/>
  <c r="J263" i="5"/>
  <c r="E176" i="5"/>
  <c r="K66" i="2"/>
  <c r="F176" i="5" l="1"/>
  <c r="F84" i="5" s="1"/>
  <c r="F83" i="5" s="1"/>
  <c r="F82" i="5" s="1"/>
  <c r="K177" i="5"/>
  <c r="D149" i="5"/>
  <c r="K75" i="5"/>
  <c r="F271" i="5"/>
  <c r="D221" i="5"/>
  <c r="K131" i="5"/>
  <c r="K76" i="5"/>
  <c r="D176" i="5"/>
  <c r="J222" i="5"/>
  <c r="H116" i="5"/>
  <c r="J589" i="5"/>
  <c r="K589" i="5" s="1"/>
  <c r="K607" i="5"/>
  <c r="D412" i="5"/>
  <c r="C84" i="5"/>
  <c r="C83" i="5" s="1"/>
  <c r="C82" i="5" s="1"/>
  <c r="D271" i="5"/>
  <c r="K473" i="5"/>
  <c r="E270" i="5"/>
  <c r="E269" i="5" s="1"/>
  <c r="E268" i="5" s="1"/>
  <c r="K74" i="5"/>
  <c r="F412" i="5"/>
  <c r="K73" i="5"/>
  <c r="G84" i="5"/>
  <c r="G83" i="5" s="1"/>
  <c r="G82" i="5" s="1"/>
  <c r="E84" i="5"/>
  <c r="E83" i="5" s="1"/>
  <c r="E82" i="5" s="1"/>
  <c r="C270" i="5"/>
  <c r="C269" i="5" s="1"/>
  <c r="C268" i="5" s="1"/>
  <c r="G270" i="5"/>
  <c r="G269" i="5" s="1"/>
  <c r="G268" i="5" s="1"/>
  <c r="K337" i="5"/>
  <c r="J255" i="5"/>
  <c r="K255" i="5" s="1"/>
  <c r="K284" i="5"/>
  <c r="K561" i="5"/>
  <c r="J560" i="5"/>
  <c r="K560" i="5" s="1"/>
  <c r="K24" i="5"/>
  <c r="J23" i="5"/>
  <c r="K236" i="5"/>
  <c r="J235" i="5"/>
  <c r="K235" i="5" s="1"/>
  <c r="H149" i="5"/>
  <c r="K165" i="5"/>
  <c r="K151" i="5"/>
  <c r="K472" i="5"/>
  <c r="J471" i="5"/>
  <c r="K312" i="5"/>
  <c r="H311" i="5"/>
  <c r="K12" i="5"/>
  <c r="J540" i="5"/>
  <c r="J633" i="5"/>
  <c r="K367" i="5"/>
  <c r="K222" i="5"/>
  <c r="K579" i="5"/>
  <c r="J578" i="5"/>
  <c r="K263" i="5"/>
  <c r="J262" i="5"/>
  <c r="K387" i="5"/>
  <c r="K419" i="5"/>
  <c r="K420" i="5"/>
  <c r="J623" i="5"/>
  <c r="K164" i="5"/>
  <c r="J163" i="5"/>
  <c r="K163" i="5" s="1"/>
  <c r="K328" i="5"/>
  <c r="H191" i="5"/>
  <c r="H176" i="5" s="1"/>
  <c r="K193" i="5"/>
  <c r="K44" i="5"/>
  <c r="K487" i="5"/>
  <c r="K486" i="5"/>
  <c r="K250" i="5"/>
  <c r="J249" i="5"/>
  <c r="J518" i="5"/>
  <c r="K110" i="5"/>
  <c r="J109" i="5"/>
  <c r="K109" i="5" s="1"/>
  <c r="K118" i="5"/>
  <c r="J117" i="5"/>
  <c r="K528" i="5"/>
  <c r="K529" i="5"/>
  <c r="K272" i="5"/>
  <c r="K273" i="5"/>
  <c r="K45" i="5"/>
  <c r="K150" i="5"/>
  <c r="D84" i="5" l="1"/>
  <c r="D83" i="5" s="1"/>
  <c r="D82" i="5" s="1"/>
  <c r="F270" i="5"/>
  <c r="F269" i="5" s="1"/>
  <c r="F268" i="5" s="1"/>
  <c r="D270" i="5"/>
  <c r="D269" i="5" s="1"/>
  <c r="D268" i="5" s="1"/>
  <c r="J149" i="5"/>
  <c r="K149" i="5" s="1"/>
  <c r="J221" i="5"/>
  <c r="K221" i="5" s="1"/>
  <c r="K191" i="5"/>
  <c r="K192" i="5"/>
  <c r="K23" i="5"/>
  <c r="K471" i="5"/>
  <c r="J470" i="5"/>
  <c r="K470" i="5" s="1"/>
  <c r="K11" i="5"/>
  <c r="J10" i="5"/>
  <c r="H310" i="5"/>
  <c r="K310" i="5" s="1"/>
  <c r="K311" i="5"/>
  <c r="K176" i="5"/>
  <c r="J632" i="5"/>
  <c r="K327" i="5"/>
  <c r="K117" i="5"/>
  <c r="J116" i="5"/>
  <c r="K116" i="5" s="1"/>
  <c r="K588" i="5"/>
  <c r="K249" i="5"/>
  <c r="J248" i="5"/>
  <c r="K248" i="5" s="1"/>
  <c r="K262" i="5"/>
  <c r="J261" i="5"/>
  <c r="K261" i="5" s="1"/>
  <c r="J577" i="5"/>
  <c r="K577" i="5" s="1"/>
  <c r="K578" i="5"/>
  <c r="K366" i="5"/>
  <c r="K365" i="5"/>
  <c r="K43" i="5"/>
  <c r="J42" i="5"/>
  <c r="K646" i="5"/>
  <c r="K647" i="5"/>
  <c r="K10" i="5" l="1"/>
  <c r="J9" i="5"/>
  <c r="K22" i="5"/>
  <c r="K21" i="5"/>
  <c r="K271" i="5"/>
  <c r="K84" i="5"/>
  <c r="K42" i="5"/>
  <c r="K9" i="5" l="1"/>
  <c r="J8" i="5"/>
  <c r="K270" i="5"/>
  <c r="K82" i="5"/>
  <c r="K83" i="5"/>
  <c r="K41" i="5"/>
  <c r="K8" i="5" l="1"/>
  <c r="J7" i="5"/>
  <c r="K7" i="5" s="1"/>
  <c r="K20" i="5"/>
  <c r="K269" i="5"/>
  <c r="K268" i="5"/>
</calcChain>
</file>

<file path=xl/sharedStrings.xml><?xml version="1.0" encoding="utf-8"?>
<sst xmlns="http://schemas.openxmlformats.org/spreadsheetml/2006/main" count="1031" uniqueCount="305">
  <si>
    <t>I. OPĆI DIO</t>
  </si>
  <si>
    <t>A) SAŽETAK RAČUNA PRIHODA I RASHODA</t>
  </si>
  <si>
    <t>EUR/KN*</t>
  </si>
  <si>
    <t>Izvršenje prethodne godine</t>
  </si>
  <si>
    <t>Plan tekuće godine</t>
  </si>
  <si>
    <t>Indeks</t>
  </si>
  <si>
    <t>KN</t>
  </si>
  <si>
    <t>4=3/1*100</t>
  </si>
  <si>
    <t>5=3/2*100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</si>
  <si>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</si>
  <si>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</si>
  <si>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</si>
  <si>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</si>
  <si>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</si>
  <si>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</si>
  <si>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</si>
  <si>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</si>
  <si>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</si>
  <si>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</si>
  <si>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</si>
  <si>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</si>
  <si>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</si>
  <si>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</si>
  <si>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</si>
  <si>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r>
      <rPr>
        <b/>
        <i/>
        <sz val="9"/>
        <color rgb="FF000000"/>
        <rFont val="Arial"/>
        <family val="2"/>
        <charset val="238"/>
      </rP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rgb="FF000000"/>
        <rFont val="Arial"/>
        <family val="2"/>
        <charset val="238"/>
      </rPr>
      <t>u kunama i u eurima</t>
    </r>
    <r>
      <rPr>
        <b/>
        <i/>
        <sz val="9"/>
        <color rgb="FF000000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</si>
  <si>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</si>
  <si>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</si>
  <si>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 RAČUN PRIHODA I RASHODA </t>
  </si>
  <si>
    <t>Razred</t>
  </si>
  <si>
    <t>Skupina</t>
  </si>
  <si>
    <t>Izvor</t>
  </si>
  <si>
    <t>Naziv prihoda</t>
  </si>
  <si>
    <t>P</t>
  </si>
  <si>
    <t>kn</t>
  </si>
  <si>
    <t>5=4/2*100</t>
  </si>
  <si>
    <t>6=4/3*100</t>
  </si>
  <si>
    <t>Prihodi poslovanja</t>
  </si>
  <si>
    <t>Pomoći iz inozemstva i od subjekata unutar općeg proračuna</t>
  </si>
  <si>
    <t>5.K.</t>
  </si>
  <si>
    <t>Pomoći</t>
  </si>
  <si>
    <t>6.3.</t>
  </si>
  <si>
    <t>Donacije</t>
  </si>
  <si>
    <t>Prihodi od imovine</t>
  </si>
  <si>
    <t>3.3.</t>
  </si>
  <si>
    <t>Vlastiti prihodi</t>
  </si>
  <si>
    <t>Prihodi od upravnih i administrativnih pristojbi, pristojbi po posebnim propisima i naknada</t>
  </si>
  <si>
    <t>4.L.</t>
  </si>
  <si>
    <t>Prihodi za posebne namjene</t>
  </si>
  <si>
    <t>7.6.</t>
  </si>
  <si>
    <t>Prihodi od nefin.imov.i nadok.šteta s osnov.osig.</t>
  </si>
  <si>
    <t>Prihodi od prodaje proizvoda i robe te pruženih usluga i prihodi od donacija</t>
  </si>
  <si>
    <t>Prihodi iz nadležnog proračuna i od HZZO-a temeljem ugovornih obveza</t>
  </si>
  <si>
    <t>5.Đ.</t>
  </si>
  <si>
    <t>Ministarstvo poljoprivrede - Školska shema</t>
  </si>
  <si>
    <t>4.1.</t>
  </si>
  <si>
    <t>Decentralizirana sredstva-OŠ</t>
  </si>
  <si>
    <t>1.1.</t>
  </si>
  <si>
    <t>Opći prihodi i primici</t>
  </si>
  <si>
    <t>5.T.</t>
  </si>
  <si>
    <t>MZO-EFS III</t>
  </si>
  <si>
    <t>Vlastiti izvori</t>
  </si>
  <si>
    <t>Rezultat poslovanja</t>
  </si>
  <si>
    <t>4.F.</t>
  </si>
  <si>
    <t>Naziv rashoda</t>
  </si>
  <si>
    <t>Rashodi poslovanja</t>
  </si>
  <si>
    <t>Rashodi za zaposlene</t>
  </si>
  <si>
    <t>Materijalni rashodi</t>
  </si>
  <si>
    <t>Decentralizirana sredstva</t>
  </si>
  <si>
    <t>Prihodi za posebne namjene-višak prihoda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</si>
  <si>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</si>
  <si>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</si>
  <si>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</si>
  <si>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</si>
  <si>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proizvedene dugotrajne imovine</t>
  </si>
  <si>
    <t>Rashodi za dodatna ulaganja na nefinancijskoj imovini</t>
  </si>
  <si>
    <t>RASHODI PREMA FUNKCIJSKOJ KLASIFIKACIJI</t>
  </si>
  <si>
    <t>BROJČANA OZNAKA I NAZIV</t>
  </si>
  <si>
    <t>Izvršenje 2021.</t>
  </si>
  <si>
    <t>Plan za 2023.</t>
  </si>
  <si>
    <t>UKUPNI RASHODI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</si>
  <si>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</si>
  <si>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</si>
  <si>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</si>
  <si>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</si>
  <si>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</si>
  <si>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B. RAČUN FINANCIRANJA</t>
  </si>
  <si>
    <t>Naziv</t>
  </si>
  <si>
    <t>Plan 2022.</t>
  </si>
  <si>
    <t>Projekcija 
za 2024.</t>
  </si>
  <si>
    <t>Projekcija 
za 2025.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</si>
  <si>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</si>
  <si>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</si>
  <si>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</si>
  <si>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</si>
  <si>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</si>
  <si>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</si>
  <si>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</si>
  <si>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 xml:space="preserve">Naziv </t>
  </si>
  <si>
    <t>eur</t>
  </si>
  <si>
    <t>4=3/2*100</t>
  </si>
  <si>
    <t xml:space="preserve">Glava 003006 </t>
  </si>
  <si>
    <t>Projekti i pogrami EU</t>
  </si>
  <si>
    <t xml:space="preserve">Glavni program P52 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</si>
  <si>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</si>
  <si>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</si>
  <si>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</si>
  <si>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</si>
  <si>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</si>
  <si>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</si>
  <si>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</si>
  <si>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</si>
  <si>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</si>
  <si>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</si>
  <si>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</si>
  <si>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 xml:space="preserve">Glavni program P51 </t>
  </si>
  <si>
    <t>Kapitalno ulaganje</t>
  </si>
  <si>
    <t>Kapitalna ulaganja u osnovno školstvo</t>
  </si>
  <si>
    <t>Kapitalni projekt K100109</t>
  </si>
  <si>
    <t>Rekonstrukcija svlačionica i izrada novog sportskog poda</t>
  </si>
  <si>
    <t>Dodatna ulaganja na građevinskim objektima</t>
  </si>
  <si>
    <t xml:space="preserve">Glavni program P15 </t>
  </si>
  <si>
    <t>Minimalni standard u osnovnom školstvu</t>
  </si>
  <si>
    <t>Minimalni standard u osnovnom školstvu - materijalni i financijski rashodi</t>
  </si>
  <si>
    <t>A100001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</si>
  <si>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</si>
  <si>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</si>
  <si>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</si>
  <si>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</si>
  <si>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</si>
  <si>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</si>
  <si>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</si>
  <si>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</si>
  <si>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</si>
  <si>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</si>
  <si>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</si>
  <si>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</si>
  <si>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</si>
  <si>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</si>
  <si>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</si>
  <si>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</si>
  <si>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</si>
  <si>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</si>
  <si>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</si>
  <si>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</si>
  <si>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</si>
  <si>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</si>
  <si>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</si>
  <si>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</si>
  <si>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</si>
  <si>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 xml:space="preserve">A100002 </t>
  </si>
  <si>
    <t>Tekuće i investicijsko održavanje</t>
  </si>
  <si>
    <t>Mater.i dijelovi za tekuće i invest.održ.</t>
  </si>
  <si>
    <t>Usluge tekućeg i invest.održavanja</t>
  </si>
  <si>
    <t xml:space="preserve">Glava 004004 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</si>
  <si>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</si>
  <si>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</si>
  <si>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</si>
  <si>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</si>
  <si>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</si>
  <si>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 xml:space="preserve"> T100003</t>
  </si>
  <si>
    <t>Natjecanja</t>
  </si>
  <si>
    <t>Naknade za rad predstavničkih i izvršnih tijela, povjerenstava i slično</t>
  </si>
  <si>
    <t>T100031</t>
  </si>
  <si>
    <t>Prsten potpore III-pomoćnici u nastavi i stručni komunikacijski posrednici za učenike s teškoćama u razvoju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</si>
  <si>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</si>
  <si>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</si>
  <si>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</si>
  <si>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</si>
  <si>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</si>
  <si>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</si>
  <si>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 xml:space="preserve">T100041 </t>
  </si>
  <si>
    <t>E-tehničar</t>
  </si>
  <si>
    <t xml:space="preserve">T100047 </t>
  </si>
  <si>
    <t>Prsten potpore IV-pomoćnici u nastavi i stručni komunikacijski posrednici za učenike s teškoćama u razvoju</t>
  </si>
  <si>
    <t xml:space="preserve">T100054 </t>
  </si>
  <si>
    <t>T100055</t>
  </si>
  <si>
    <t>Prsten potpore VI.-pomoćnici u nastavi i stručni komunikacijski posrednici za učenike s teškoćama u razvoju</t>
  </si>
  <si>
    <t xml:space="preserve">Program 1002   </t>
  </si>
  <si>
    <t xml:space="preserve">T100001 </t>
  </si>
  <si>
    <t>Oprema škola</t>
  </si>
  <si>
    <t>Rashodi za nabavu proizvedene dugotrajne  imovine</t>
  </si>
  <si>
    <t>Postrojenja i oprema</t>
  </si>
  <si>
    <t>Uredska oprema i namještaj</t>
  </si>
  <si>
    <t xml:space="preserve"> Dodatna ulaganja</t>
  </si>
  <si>
    <t xml:space="preserve">Program 1003  </t>
  </si>
  <si>
    <t>Tekuće i investicijsko održavanje u školstvu</t>
  </si>
  <si>
    <t xml:space="preserve">A100001 </t>
  </si>
  <si>
    <t xml:space="preserve">Glava 004008 </t>
  </si>
  <si>
    <t>Osnovne i srednje škole izvan županijskog proračuna</t>
  </si>
  <si>
    <t xml:space="preserve">Glavni program P63 </t>
  </si>
  <si>
    <t>Programi osnovnih škola izvan županijskog proračuna</t>
  </si>
  <si>
    <t xml:space="preserve">Program 1001 </t>
  </si>
  <si>
    <t>A100002</t>
  </si>
  <si>
    <t>Administrativno, tehničko i stručno osoblje</t>
  </si>
  <si>
    <t>Plaće za prekovremeni rad</t>
  </si>
  <si>
    <t>Plaće za posebne uvjete rada</t>
  </si>
  <si>
    <t>Doprinosi za obvezno osiguranje u slučaju nezaposlenosti</t>
  </si>
  <si>
    <t>Troškovi sudskih postupaka</t>
  </si>
  <si>
    <t>Zatezne kamate</t>
  </si>
  <si>
    <t xml:space="preserve"> T100002 </t>
  </si>
  <si>
    <t xml:space="preserve">T100003 </t>
  </si>
  <si>
    <t>Školska kuhinja</t>
  </si>
  <si>
    <t xml:space="preserve">Prihodi za posebne namjene - višak prihoda </t>
  </si>
  <si>
    <t xml:space="preserve">T100004 </t>
  </si>
  <si>
    <t>Školski sportski klub</t>
  </si>
  <si>
    <t xml:space="preserve">T100006 </t>
  </si>
  <si>
    <t>Produženi boravak</t>
  </si>
  <si>
    <t xml:space="preserve">T100008 </t>
  </si>
  <si>
    <t>Učeničke zadruge</t>
  </si>
  <si>
    <t xml:space="preserve">T100012 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</si>
  <si>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</si>
  <si>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</si>
  <si>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</si>
  <si>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</si>
  <si>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</si>
  <si>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</si>
  <si>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 xml:space="preserve">T100020 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</si>
  <si>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</si>
  <si>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</si>
  <si>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</si>
  <si>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</si>
  <si>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 xml:space="preserve">T100023 </t>
  </si>
  <si>
    <t>Provedba kurikularne reforme</t>
  </si>
  <si>
    <t>T100027</t>
  </si>
  <si>
    <t>Opskrba besplatnim zalihama menstrualnih higijenskih potrepština</t>
  </si>
  <si>
    <t xml:space="preserve">Ostali rashodi  </t>
  </si>
  <si>
    <t>Tekuće donacije</t>
  </si>
  <si>
    <t>Tekuće donacije u naravi</t>
  </si>
  <si>
    <t>Stručna usavršavanja zaposlenika</t>
  </si>
  <si>
    <t>Materijal i dijelovi za tekuće i inv.održavanje</t>
  </si>
  <si>
    <t>Službena radna i zaštitna odjeće i obuća</t>
  </si>
  <si>
    <t>Komnalne usluge</t>
  </si>
  <si>
    <t>Zdravstvene i vetrinarske usluge</t>
  </si>
  <si>
    <t>Članarine i norme</t>
  </si>
  <si>
    <t>Pristojbe i naknade</t>
  </si>
  <si>
    <t>Plaće bruto</t>
  </si>
  <si>
    <t>Doprinosi za obavezno zdr. Osiguranje</t>
  </si>
  <si>
    <t>Doprinosi za obavezno osiguranje</t>
  </si>
  <si>
    <t>Naknada troškova zaposlenika</t>
  </si>
  <si>
    <t>Sitni invetar i auto gume</t>
  </si>
  <si>
    <t>3.3</t>
  </si>
  <si>
    <t>Vlastiti prihodi/plaće</t>
  </si>
  <si>
    <t>Školska shema</t>
  </si>
  <si>
    <t>Ostale naknade građenima i kućanstvima iz proračuna</t>
  </si>
  <si>
    <t>Doprinosi na plaći</t>
  </si>
  <si>
    <t>Doprinosi za obavezno zdr. osiguranje</t>
  </si>
  <si>
    <t>Naknade građanima i kućanstvima</t>
  </si>
  <si>
    <t>T100009</t>
  </si>
  <si>
    <t>Predškola</t>
  </si>
  <si>
    <t>Doprinosi za zdr. Osiguranje</t>
  </si>
  <si>
    <t>Ostale izvanškolske aktivnosti vrt</t>
  </si>
  <si>
    <t>T100010</t>
  </si>
  <si>
    <t>Materijani rashodi</t>
  </si>
  <si>
    <t>T100011</t>
  </si>
  <si>
    <t>Osposobljavanje bez radnog odnosa</t>
  </si>
  <si>
    <t>Pomoći/oprema O</t>
  </si>
  <si>
    <t>Oprema za održavanje i zaštitu</t>
  </si>
  <si>
    <t>Medicinska i laboratorijska oprema</t>
  </si>
  <si>
    <t>Instrumenti, uređaji i strojevi</t>
  </si>
  <si>
    <t>Knjige</t>
  </si>
  <si>
    <t>T1000013</t>
  </si>
  <si>
    <t>Dodatna ulaganja u školstvu</t>
  </si>
  <si>
    <t>T1000014</t>
  </si>
  <si>
    <t>POLUGODIŠNJI IZVJEŠTAJ O IZVRŠENJU FINANCIJSKOG PLANA ZA 2024. GODINU</t>
  </si>
  <si>
    <t>Poslovni objekti</t>
  </si>
  <si>
    <t>Građevinski objekti</t>
  </si>
  <si>
    <t>Kapitalni projekt K100141</t>
  </si>
  <si>
    <t>Projektiranje i dogradnja škole</t>
  </si>
  <si>
    <t>5.</t>
  </si>
  <si>
    <t>Naknada za prijevoz, rad na terenu</t>
  </si>
  <si>
    <t xml:space="preserve">T100002 </t>
  </si>
  <si>
    <t>Pomoći/boravak o</t>
  </si>
  <si>
    <t>19540,1,42</t>
  </si>
  <si>
    <t>Izvršenje          01.01.-30.06.2024.</t>
  </si>
  <si>
    <t>Vlastit prihodi</t>
  </si>
  <si>
    <t>Rebalas</t>
  </si>
  <si>
    <t>6=4/2*100</t>
  </si>
  <si>
    <t>7=4/3*100</t>
  </si>
  <si>
    <t>GODIŠNJI IZVJEŠTAJ O IZVRŠENJU FINANCIJSKOG PLANA ZA 2024. GODINU</t>
  </si>
  <si>
    <t>Izvršenje  01.01.-31.12.2024.</t>
  </si>
  <si>
    <t>PROGRAM 1001 MIN.STANDARDU OSNNOVNIM ŠKOLSTVU Aktivnost 1000030Energenti</t>
  </si>
  <si>
    <t>Izvor 1.1. OPĆI PRIHODI PRIMICI</t>
  </si>
  <si>
    <t>A100003 Enegenti</t>
  </si>
  <si>
    <t>Međunarodna suradnja</t>
  </si>
  <si>
    <t>T100005</t>
  </si>
  <si>
    <t>SVJETSKI DAN UČITELJA</t>
  </si>
  <si>
    <t>Opći prihodi i primci</t>
  </si>
  <si>
    <t>T100006</t>
  </si>
  <si>
    <t>OSTALE IZVANŠKOLSKE AKTIVNOSTI</t>
  </si>
  <si>
    <t>T100040</t>
  </si>
  <si>
    <t>STRUČNA USAVRŠAVANJA DJELATNIKA U ŠKOLSTVU</t>
  </si>
  <si>
    <t>Prsten potpore VII.-pomoćnici u nastavi i stručni komunikacijski posrednici za učenike s teškoćama u razvoju</t>
  </si>
  <si>
    <t>Tekući plan za 2024.</t>
  </si>
  <si>
    <t>Izvorni plan za 2024.</t>
  </si>
  <si>
    <t>Izvršenje prethodne godine 2023.</t>
  </si>
  <si>
    <t>Izvršenje 01.01.-31.12.2024.</t>
  </si>
  <si>
    <t>3001.214,02.</t>
  </si>
  <si>
    <t>Izvršenje          01.01.-31.12..2024.</t>
  </si>
  <si>
    <t>Plan tekuće godine 2024.</t>
  </si>
  <si>
    <t xml:space="preserve">  Izvorni plan 2024. godine</t>
  </si>
  <si>
    <t>Tekući  plan 2024.</t>
  </si>
  <si>
    <t>T100001</t>
  </si>
  <si>
    <t>Oprema škole</t>
  </si>
  <si>
    <t>T100016</t>
  </si>
  <si>
    <t>Knjige za školsku knjižnicu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</si>
</sst>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2" tint="-0.499984740745262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EEBF7"/>
        <bgColor rgb="FFF2F2F2"/>
      </patternFill>
    </fill>
    <fill>
      <patternFill patternType="solid">
        <fgColor rgb="FFD9D9D9"/>
        <bgColor rgb="FFBDD7EE"/>
      </patternFill>
    </fill>
    <fill>
      <patternFill patternType="solid">
        <fgColor rgb="FFF2F2F2"/>
        <bgColor rgb="FFDEEBF7"/>
      </patternFill>
    </fill>
    <fill>
      <patternFill patternType="solid">
        <fgColor rgb="FF385724"/>
        <bgColor rgb="FF333300"/>
      </patternFill>
    </fill>
    <fill>
      <patternFill patternType="solid">
        <fgColor rgb="FF548235"/>
        <bgColor rgb="FF339966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D9D9D9"/>
      </patternFill>
    </fill>
    <fill>
      <patternFill patternType="solid">
        <fgColor rgb="FFBDD7EE"/>
        <bgColor rgb="FFD9D9D9"/>
      </patternFill>
    </fill>
    <fill>
      <patternFill patternType="solid">
        <fgColor rgb="FFBFBFBF"/>
        <bgColor rgb="FFBDD7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rgb="FFFFFF00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DD7E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339966"/>
      </patternFill>
    </fill>
    <fill>
      <patternFill patternType="solid">
        <fgColor theme="9" tint="-0.249977111117893"/>
        <bgColor rgb="FFC5E0B4"/>
      </patternFill>
    </fill>
    <fill>
      <patternFill patternType="solid">
        <fgColor rgb="FFFF0000"/>
        <bgColor rgb="FF333300"/>
      </patternFill>
    </fill>
    <fill>
      <patternFill patternType="solid">
        <fgColor rgb="FFFF0000"/>
        <bgColor rgb="FF33996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6" tint="0.59999389629810485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7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9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4" fontId="0" fillId="0" borderId="0" xfId="0" applyNumberForma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right" vertical="center" wrapText="1"/>
    </xf>
    <xf numFmtId="4" fontId="7" fillId="7" borderId="5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horizontal="right"/>
    </xf>
    <xf numFmtId="4" fontId="7" fillId="8" borderId="5" xfId="0" applyNumberFormat="1" applyFont="1" applyFill="1" applyBorder="1" applyAlignment="1">
      <alignment horizontal="righ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4" fontId="7" fillId="9" borderId="5" xfId="0" applyNumberFormat="1" applyFont="1" applyFill="1" applyBorder="1" applyAlignment="1">
      <alignment horizontal="right"/>
    </xf>
    <xf numFmtId="4" fontId="7" fillId="9" borderId="5" xfId="0" applyNumberFormat="1" applyFont="1" applyFill="1" applyBorder="1" applyAlignment="1">
      <alignment horizontal="right" vertical="center" wrapText="1"/>
    </xf>
    <xf numFmtId="0" fontId="16" fillId="10" borderId="4" xfId="0" applyFont="1" applyFill="1" applyBorder="1" applyAlignment="1">
      <alignment horizontal="left" vertical="center" wrapText="1"/>
    </xf>
    <xf numFmtId="0" fontId="16" fillId="10" borderId="5" xfId="0" applyFont="1" applyFill="1" applyBorder="1" applyAlignment="1">
      <alignment horizontal="left" vertical="center" wrapText="1"/>
    </xf>
    <xf numFmtId="4" fontId="7" fillId="10" borderId="5" xfId="0" applyNumberFormat="1" applyFont="1" applyFill="1" applyBorder="1" applyAlignment="1">
      <alignment horizontal="right"/>
    </xf>
    <xf numFmtId="4" fontId="7" fillId="10" borderId="5" xfId="0" applyNumberFormat="1" applyFont="1" applyFill="1" applyBorder="1" applyAlignment="1">
      <alignment horizontal="right" vertical="center" wrapText="1"/>
    </xf>
    <xf numFmtId="3" fontId="7" fillId="11" borderId="4" xfId="0" applyNumberFormat="1" applyFont="1" applyFill="1" applyBorder="1" applyAlignment="1">
      <alignment horizontal="center"/>
    </xf>
    <xf numFmtId="3" fontId="7" fillId="11" borderId="4" xfId="0" applyNumberFormat="1" applyFont="1" applyFill="1" applyBorder="1" applyAlignment="1">
      <alignment wrapText="1"/>
    </xf>
    <xf numFmtId="4" fontId="7" fillId="11" borderId="5" xfId="0" applyNumberFormat="1" applyFont="1" applyFill="1" applyBorder="1" applyAlignment="1">
      <alignment horizontal="right"/>
    </xf>
    <xf numFmtId="4" fontId="7" fillId="0" borderId="5" xfId="0" applyNumberFormat="1" applyFont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wrapText="1"/>
    </xf>
    <xf numFmtId="4" fontId="7" fillId="4" borderId="5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" fontId="7" fillId="6" borderId="5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wrapText="1"/>
    </xf>
    <xf numFmtId="0" fontId="7" fillId="9" borderId="4" xfId="0" applyFont="1" applyFill="1" applyBorder="1" applyAlignment="1">
      <alignment horizontal="left" wrapText="1"/>
    </xf>
    <xf numFmtId="0" fontId="7" fillId="9" borderId="5" xfId="0" applyFont="1" applyFill="1" applyBorder="1" applyAlignment="1">
      <alignment wrapText="1"/>
    </xf>
    <xf numFmtId="0" fontId="16" fillId="10" borderId="4" xfId="0" applyFont="1" applyFill="1" applyBorder="1" applyAlignment="1">
      <alignment horizontal="left"/>
    </xf>
    <xf numFmtId="0" fontId="16" fillId="10" borderId="5" xfId="0" applyFont="1" applyFill="1" applyBorder="1" applyAlignment="1">
      <alignment wrapText="1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9" borderId="4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 wrapText="1"/>
    </xf>
    <xf numFmtId="0" fontId="7" fillId="10" borderId="5" xfId="0" applyFont="1" applyFill="1" applyBorder="1" applyAlignment="1">
      <alignment wrapText="1"/>
    </xf>
    <xf numFmtId="3" fontId="7" fillId="9" borderId="4" xfId="0" applyNumberFormat="1" applyFont="1" applyFill="1" applyBorder="1"/>
    <xf numFmtId="0" fontId="7" fillId="9" borderId="4" xfId="0" applyFont="1" applyFill="1" applyBorder="1" applyAlignment="1">
      <alignment vertical="top" wrapText="1"/>
    </xf>
    <xf numFmtId="0" fontId="7" fillId="9" borderId="4" xfId="0" applyFont="1" applyFill="1" applyBorder="1"/>
    <xf numFmtId="0" fontId="7" fillId="9" borderId="5" xfId="0" applyFont="1" applyFill="1" applyBorder="1"/>
    <xf numFmtId="0" fontId="7" fillId="8" borderId="4" xfId="0" applyFont="1" applyFill="1" applyBorder="1" applyAlignment="1">
      <alignment wrapText="1"/>
    </xf>
    <xf numFmtId="0" fontId="7" fillId="9" borderId="4" xfId="0" applyFont="1" applyFill="1" applyBorder="1" applyAlignment="1">
      <alignment wrapText="1"/>
    </xf>
    <xf numFmtId="3" fontId="7" fillId="9" borderId="4" xfId="0" applyNumberFormat="1" applyFont="1" applyFill="1" applyBorder="1" applyAlignment="1">
      <alignment wrapText="1"/>
    </xf>
    <xf numFmtId="3" fontId="7" fillId="11" borderId="4" xfId="0" applyNumberFormat="1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left" wrapText="1"/>
    </xf>
    <xf numFmtId="0" fontId="16" fillId="10" borderId="4" xfId="0" applyFont="1" applyFill="1" applyBorder="1"/>
    <xf numFmtId="0" fontId="16" fillId="10" borderId="5" xfId="0" applyFont="1" applyFill="1" applyBorder="1"/>
    <xf numFmtId="0" fontId="3" fillId="0" borderId="2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right"/>
    </xf>
    <xf numFmtId="3" fontId="16" fillId="10" borderId="5" xfId="0" applyNumberFormat="1" applyFont="1" applyFill="1" applyBorder="1" applyAlignment="1">
      <alignment wrapText="1"/>
    </xf>
    <xf numFmtId="3" fontId="16" fillId="10" borderId="4" xfId="0" applyNumberFormat="1" applyFont="1" applyFill="1" applyBorder="1"/>
    <xf numFmtId="3" fontId="16" fillId="10" borderId="5" xfId="0" applyNumberFormat="1" applyFont="1" applyFill="1" applyBorder="1"/>
    <xf numFmtId="3" fontId="16" fillId="10" borderId="4" xfId="0" applyNumberFormat="1" applyFont="1" applyFill="1" applyBorder="1" applyAlignment="1">
      <alignment horizontal="left"/>
    </xf>
    <xf numFmtId="0" fontId="16" fillId="10" borderId="4" xfId="0" applyFont="1" applyFill="1" applyBorder="1" applyAlignment="1">
      <alignment wrapText="1"/>
    </xf>
    <xf numFmtId="3" fontId="16" fillId="10" borderId="5" xfId="0" applyNumberFormat="1" applyFont="1" applyFill="1" applyBorder="1" applyAlignment="1">
      <alignment horizontal="left" wrapText="1"/>
    </xf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wrapText="1"/>
    </xf>
    <xf numFmtId="0" fontId="16" fillId="10" borderId="5" xfId="0" applyFont="1" applyFill="1" applyBorder="1" applyAlignment="1">
      <alignment horizontal="left"/>
    </xf>
    <xf numFmtId="0" fontId="16" fillId="10" borderId="4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vertical="center" wrapText="1"/>
    </xf>
    <xf numFmtId="0" fontId="7" fillId="0" borderId="4" xfId="0" applyFont="1" applyBorder="1"/>
    <xf numFmtId="4" fontId="7" fillId="12" borderId="5" xfId="0" applyNumberFormat="1" applyFont="1" applyFill="1" applyBorder="1" applyAlignment="1">
      <alignment horizontal="right" vertical="center" wrapText="1"/>
    </xf>
    <xf numFmtId="4" fontId="7" fillId="13" borderId="4" xfId="0" applyNumberFormat="1" applyFont="1" applyFill="1" applyBorder="1" applyAlignment="1">
      <alignment horizontal="right"/>
    </xf>
    <xf numFmtId="4" fontId="3" fillId="14" borderId="5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4" fontId="7" fillId="15" borderId="4" xfId="0" applyNumberFormat="1" applyFont="1" applyFill="1" applyBorder="1" applyAlignment="1">
      <alignment horizontal="right"/>
    </xf>
    <xf numFmtId="4" fontId="7" fillId="16" borderId="5" xfId="0" applyNumberFormat="1" applyFont="1" applyFill="1" applyBorder="1" applyAlignment="1">
      <alignment horizontal="right" vertical="center" wrapText="1"/>
    </xf>
    <xf numFmtId="4" fontId="7" fillId="17" borderId="4" xfId="0" applyNumberFormat="1" applyFont="1" applyFill="1" applyBorder="1" applyAlignment="1">
      <alignment horizontal="right"/>
    </xf>
    <xf numFmtId="4" fontId="7" fillId="18" borderId="5" xfId="0" applyNumberFormat="1" applyFont="1" applyFill="1" applyBorder="1" applyAlignment="1">
      <alignment horizontal="right" vertical="center" wrapText="1"/>
    </xf>
    <xf numFmtId="4" fontId="7" fillId="19" borderId="5" xfId="0" applyNumberFormat="1" applyFont="1" applyFill="1" applyBorder="1" applyAlignment="1">
      <alignment horizontal="right"/>
    </xf>
    <xf numFmtId="4" fontId="7" fillId="19" borderId="5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0" borderId="4" xfId="0" applyFont="1" applyFill="1" applyBorder="1" applyAlignment="1">
      <alignment horizontal="center"/>
    </xf>
    <xf numFmtId="0" fontId="7" fillId="20" borderId="4" xfId="0" applyFont="1" applyFill="1" applyBorder="1" applyAlignment="1">
      <alignment horizontal="left" wrapText="1"/>
    </xf>
    <xf numFmtId="4" fontId="7" fillId="20" borderId="5" xfId="0" applyNumberFormat="1" applyFont="1" applyFill="1" applyBorder="1" applyAlignment="1">
      <alignment horizontal="right"/>
    </xf>
    <xf numFmtId="4" fontId="7" fillId="21" borderId="5" xfId="0" applyNumberFormat="1" applyFont="1" applyFill="1" applyBorder="1" applyAlignment="1">
      <alignment horizontal="right" vertical="center" wrapText="1"/>
    </xf>
    <xf numFmtId="0" fontId="3" fillId="20" borderId="4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left" wrapText="1"/>
    </xf>
    <xf numFmtId="49" fontId="16" fillId="10" borderId="4" xfId="0" applyNumberFormat="1" applyFont="1" applyFill="1" applyBorder="1" applyAlignment="1"/>
    <xf numFmtId="3" fontId="7" fillId="20" borderId="4" xfId="0" applyNumberFormat="1" applyFont="1" applyFill="1" applyBorder="1" applyAlignment="1">
      <alignment horizontal="center"/>
    </xf>
    <xf numFmtId="3" fontId="7" fillId="20" borderId="4" xfId="0" applyNumberFormat="1" applyFont="1" applyFill="1" applyBorder="1" applyAlignment="1">
      <alignment wrapText="1"/>
    </xf>
    <xf numFmtId="0" fontId="17" fillId="2" borderId="4" xfId="0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7" fillId="22" borderId="4" xfId="0" applyFont="1" applyFill="1" applyBorder="1" applyAlignment="1">
      <alignment horizontal="center"/>
    </xf>
    <xf numFmtId="4" fontId="3" fillId="20" borderId="5" xfId="0" applyNumberFormat="1" applyFont="1" applyFill="1" applyBorder="1" applyAlignment="1">
      <alignment horizontal="right"/>
    </xf>
    <xf numFmtId="4" fontId="3" fillId="11" borderId="5" xfId="0" applyNumberFormat="1" applyFont="1" applyFill="1" applyBorder="1" applyAlignment="1">
      <alignment horizontal="right"/>
    </xf>
    <xf numFmtId="0" fontId="3" fillId="20" borderId="4" xfId="0" applyNumberFormat="1" applyFont="1" applyFill="1" applyBorder="1" applyAlignment="1">
      <alignment horizontal="center"/>
    </xf>
    <xf numFmtId="49" fontId="3" fillId="20" borderId="4" xfId="0" applyNumberFormat="1" applyFont="1" applyFill="1" applyBorder="1" applyAlignment="1">
      <alignment horizontal="center"/>
    </xf>
    <xf numFmtId="3" fontId="3" fillId="20" borderId="4" xfId="0" applyNumberFormat="1" applyFont="1" applyFill="1" applyBorder="1" applyAlignment="1">
      <alignment wrapText="1"/>
    </xf>
    <xf numFmtId="0" fontId="7" fillId="20" borderId="4" xfId="0" applyFont="1" applyFill="1" applyBorder="1" applyAlignment="1">
      <alignment wrapText="1"/>
    </xf>
    <xf numFmtId="0" fontId="3" fillId="2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4" fontId="3" fillId="10" borderId="5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5" xfId="0" applyFont="1" applyFill="1" applyBorder="1" applyAlignment="1">
      <alignment wrapText="1"/>
    </xf>
    <xf numFmtId="4" fontId="7" fillId="13" borderId="5" xfId="0" applyNumberFormat="1" applyFont="1" applyFill="1" applyBorder="1" applyAlignment="1">
      <alignment horizontal="right"/>
    </xf>
    <xf numFmtId="4" fontId="3" fillId="13" borderId="5" xfId="0" applyNumberFormat="1" applyFont="1" applyFill="1" applyBorder="1" applyAlignment="1">
      <alignment horizontal="right"/>
    </xf>
    <xf numFmtId="4" fontId="7" fillId="23" borderId="5" xfId="0" applyNumberFormat="1" applyFont="1" applyFill="1" applyBorder="1" applyAlignment="1">
      <alignment horizontal="right"/>
    </xf>
    <xf numFmtId="4" fontId="7" fillId="23" borderId="5" xfId="0" applyNumberFormat="1" applyFont="1" applyFill="1" applyBorder="1" applyAlignment="1">
      <alignment horizontal="right" vertical="center" wrapText="1"/>
    </xf>
    <xf numFmtId="0" fontId="7" fillId="23" borderId="4" xfId="0" applyFont="1" applyFill="1" applyBorder="1" applyAlignment="1">
      <alignment wrapText="1"/>
    </xf>
    <xf numFmtId="0" fontId="7" fillId="23" borderId="5" xfId="0" applyFont="1" applyFill="1" applyBorder="1" applyAlignment="1">
      <alignment wrapText="1"/>
    </xf>
    <xf numFmtId="0" fontId="7" fillId="24" borderId="4" xfId="0" applyFont="1" applyFill="1" applyBorder="1" applyAlignment="1">
      <alignment wrapText="1"/>
    </xf>
    <xf numFmtId="0" fontId="7" fillId="24" borderId="5" xfId="0" applyFont="1" applyFill="1" applyBorder="1" applyAlignment="1">
      <alignment wrapText="1"/>
    </xf>
    <xf numFmtId="4" fontId="7" fillId="24" borderId="5" xfId="0" applyNumberFormat="1" applyFont="1" applyFill="1" applyBorder="1" applyAlignment="1">
      <alignment horizontal="right"/>
    </xf>
    <xf numFmtId="4" fontId="7" fillId="24" borderId="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wrapText="1"/>
    </xf>
    <xf numFmtId="4" fontId="7" fillId="25" borderId="5" xfId="0" applyNumberFormat="1" applyFont="1" applyFill="1" applyBorder="1" applyAlignment="1">
      <alignment horizontal="right"/>
    </xf>
    <xf numFmtId="4" fontId="7" fillId="26" borderId="5" xfId="0" applyNumberFormat="1" applyFont="1" applyFill="1" applyBorder="1" applyAlignment="1">
      <alignment horizontal="right" vertical="center" wrapText="1"/>
    </xf>
    <xf numFmtId="0" fontId="7" fillId="27" borderId="4" xfId="0" applyFont="1" applyFill="1" applyBorder="1" applyAlignment="1">
      <alignment horizontal="center"/>
    </xf>
    <xf numFmtId="0" fontId="7" fillId="27" borderId="4" xfId="0" applyFont="1" applyFill="1" applyBorder="1" applyAlignment="1">
      <alignment wrapText="1"/>
    </xf>
    <xf numFmtId="4" fontId="7" fillId="27" borderId="5" xfId="0" applyNumberFormat="1" applyFont="1" applyFill="1" applyBorder="1" applyAlignment="1">
      <alignment horizontal="right"/>
    </xf>
    <xf numFmtId="4" fontId="7" fillId="28" borderId="5" xfId="0" applyNumberFormat="1" applyFont="1" applyFill="1" applyBorder="1" applyAlignment="1">
      <alignment horizontal="right" vertical="center" wrapText="1"/>
    </xf>
    <xf numFmtId="4" fontId="3" fillId="15" borderId="5" xfId="0" applyNumberFormat="1" applyFont="1" applyFill="1" applyBorder="1" applyAlignment="1">
      <alignment horizontal="right"/>
    </xf>
    <xf numFmtId="0" fontId="7" fillId="16" borderId="5" xfId="0" applyFont="1" applyFill="1" applyBorder="1" applyAlignment="1">
      <alignment wrapText="1"/>
    </xf>
    <xf numFmtId="0" fontId="7" fillId="16" borderId="4" xfId="0" applyFont="1" applyFill="1" applyBorder="1" applyAlignment="1">
      <alignment horizontal="left"/>
    </xf>
    <xf numFmtId="0" fontId="3" fillId="18" borderId="5" xfId="0" applyFont="1" applyFill="1" applyBorder="1" applyAlignment="1">
      <alignment wrapText="1"/>
    </xf>
    <xf numFmtId="4" fontId="3" fillId="17" borderId="5" xfId="0" applyNumberFormat="1" applyFont="1" applyFill="1" applyBorder="1" applyAlignment="1">
      <alignment horizontal="right"/>
    </xf>
    <xf numFmtId="0" fontId="7" fillId="26" borderId="4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/>
    </xf>
    <xf numFmtId="0" fontId="7" fillId="0" borderId="5" xfId="0" applyFont="1" applyBorder="1" applyAlignment="1">
      <alignment wrapText="1"/>
    </xf>
    <xf numFmtId="4" fontId="7" fillId="15" borderId="5" xfId="0" applyNumberFormat="1" applyFont="1" applyFill="1" applyBorder="1" applyAlignment="1">
      <alignment horizontal="right"/>
    </xf>
    <xf numFmtId="4" fontId="7" fillId="17" borderId="5" xfId="0" applyNumberFormat="1" applyFont="1" applyFill="1" applyBorder="1" applyAlignment="1">
      <alignment horizontal="right"/>
    </xf>
    <xf numFmtId="0" fontId="7" fillId="23" borderId="4" xfId="0" applyFont="1" applyFill="1" applyBorder="1" applyAlignment="1">
      <alignment horizontal="left"/>
    </xf>
    <xf numFmtId="0" fontId="7" fillId="23" borderId="4" xfId="0" applyFont="1" applyFill="1" applyBorder="1" applyAlignment="1">
      <alignment horizontal="left" wrapText="1"/>
    </xf>
    <xf numFmtId="3" fontId="7" fillId="23" borderId="4" xfId="0" applyNumberFormat="1" applyFont="1" applyFill="1" applyBorder="1"/>
    <xf numFmtId="3" fontId="7" fillId="23" borderId="5" xfId="0" applyNumberFormat="1" applyFont="1" applyFill="1" applyBorder="1"/>
    <xf numFmtId="0" fontId="7" fillId="23" borderId="4" xfId="0" applyFont="1" applyFill="1" applyBorder="1"/>
    <xf numFmtId="0" fontId="7" fillId="23" borderId="5" xfId="0" applyFont="1" applyFill="1" applyBorder="1"/>
    <xf numFmtId="0" fontId="7" fillId="26" borderId="5" xfId="0" applyFont="1" applyFill="1" applyBorder="1" applyAlignment="1">
      <alignment wrapText="1"/>
    </xf>
    <xf numFmtId="4" fontId="7" fillId="29" borderId="5" xfId="0" applyNumberFormat="1" applyFont="1" applyFill="1" applyBorder="1" applyAlignment="1">
      <alignment horizontal="right"/>
    </xf>
    <xf numFmtId="4" fontId="3" fillId="29" borderId="5" xfId="0" applyNumberFormat="1" applyFont="1" applyFill="1" applyBorder="1" applyAlignment="1">
      <alignment horizontal="right"/>
    </xf>
    <xf numFmtId="0" fontId="7" fillId="26" borderId="4" xfId="0" applyFont="1" applyFill="1" applyBorder="1" applyAlignment="1">
      <alignment wrapText="1"/>
    </xf>
    <xf numFmtId="4" fontId="7" fillId="29" borderId="4" xfId="0" applyNumberFormat="1" applyFont="1" applyFill="1" applyBorder="1" applyAlignment="1">
      <alignment horizontal="right"/>
    </xf>
    <xf numFmtId="0" fontId="7" fillId="30" borderId="4" xfId="0" applyFont="1" applyFill="1" applyBorder="1"/>
    <xf numFmtId="0" fontId="7" fillId="30" borderId="5" xfId="0" applyFont="1" applyFill="1" applyBorder="1"/>
    <xf numFmtId="4" fontId="7" fillId="30" borderId="5" xfId="0" applyNumberFormat="1" applyFont="1" applyFill="1" applyBorder="1" applyAlignment="1">
      <alignment horizontal="right" vertical="center" wrapText="1"/>
    </xf>
    <xf numFmtId="4" fontId="7" fillId="30" borderId="5" xfId="0" applyNumberFormat="1" applyFont="1" applyFill="1" applyBorder="1" applyAlignment="1">
      <alignment horizontal="right"/>
    </xf>
    <xf numFmtId="0" fontId="7" fillId="30" borderId="4" xfId="0" applyFont="1" applyFill="1" applyBorder="1" applyAlignment="1">
      <alignment wrapText="1"/>
    </xf>
    <xf numFmtId="0" fontId="7" fillId="30" borderId="5" xfId="0" applyFont="1" applyFill="1" applyBorder="1" applyAlignment="1">
      <alignment wrapText="1"/>
    </xf>
    <xf numFmtId="0" fontId="7" fillId="24" borderId="4" xfId="0" applyFont="1" applyFill="1" applyBorder="1" applyAlignment="1">
      <alignment horizontal="left"/>
    </xf>
    <xf numFmtId="0" fontId="7" fillId="24" borderId="4" xfId="0" applyFont="1" applyFill="1" applyBorder="1" applyAlignment="1">
      <alignment horizontal="left" wrapText="1"/>
    </xf>
    <xf numFmtId="0" fontId="7" fillId="31" borderId="4" xfId="0" applyFont="1" applyFill="1" applyBorder="1" applyAlignment="1">
      <alignment wrapText="1"/>
    </xf>
    <xf numFmtId="4" fontId="7" fillId="31" borderId="5" xfId="0" applyNumberFormat="1" applyFont="1" applyFill="1" applyBorder="1" applyAlignment="1">
      <alignment horizontal="right"/>
    </xf>
    <xf numFmtId="4" fontId="7" fillId="31" borderId="5" xfId="0" applyNumberFormat="1" applyFont="1" applyFill="1" applyBorder="1" applyAlignment="1">
      <alignment horizontal="right" vertical="center" wrapText="1"/>
    </xf>
    <xf numFmtId="0" fontId="7" fillId="32" borderId="4" xfId="0" applyFont="1" applyFill="1" applyBorder="1"/>
    <xf numFmtId="0" fontId="7" fillId="32" borderId="5" xfId="0" applyFont="1" applyFill="1" applyBorder="1"/>
    <xf numFmtId="4" fontId="7" fillId="32" borderId="5" xfId="0" applyNumberFormat="1" applyFont="1" applyFill="1" applyBorder="1" applyAlignment="1">
      <alignment horizontal="right" vertical="center" wrapText="1"/>
    </xf>
    <xf numFmtId="0" fontId="7" fillId="32" borderId="2" xfId="0" applyFont="1" applyFill="1" applyBorder="1"/>
    <xf numFmtId="4" fontId="7" fillId="32" borderId="5" xfId="0" applyNumberFormat="1" applyFont="1" applyFill="1" applyBorder="1" applyAlignment="1">
      <alignment horizontal="right"/>
    </xf>
    <xf numFmtId="0" fontId="7" fillId="32" borderId="4" xfId="0" applyFont="1" applyFill="1" applyBorder="1" applyAlignment="1">
      <alignment wrapText="1"/>
    </xf>
    <xf numFmtId="0" fontId="7" fillId="32" borderId="5" xfId="0" applyFont="1" applyFill="1" applyBorder="1" applyAlignment="1">
      <alignment wrapText="1"/>
    </xf>
    <xf numFmtId="0" fontId="7" fillId="33" borderId="4" xfId="0" applyFont="1" applyFill="1" applyBorder="1" applyAlignment="1">
      <alignment wrapText="1"/>
    </xf>
    <xf numFmtId="4" fontId="7" fillId="33" borderId="5" xfId="0" applyNumberFormat="1" applyFont="1" applyFill="1" applyBorder="1" applyAlignment="1">
      <alignment horizontal="right"/>
    </xf>
    <xf numFmtId="4" fontId="7" fillId="33" borderId="5" xfId="0" applyNumberFormat="1" applyFont="1" applyFill="1" applyBorder="1" applyAlignment="1">
      <alignment horizontal="righ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0" fontId="7" fillId="16" borderId="4" xfId="0" applyFont="1" applyFill="1" applyBorder="1" applyAlignment="1">
      <alignment wrapText="1"/>
    </xf>
    <xf numFmtId="0" fontId="16" fillId="16" borderId="4" xfId="0" applyFont="1" applyFill="1" applyBorder="1" applyAlignment="1">
      <alignment horizontal="left"/>
    </xf>
    <xf numFmtId="0" fontId="3" fillId="35" borderId="4" xfId="0" applyFont="1" applyFill="1" applyBorder="1" applyAlignment="1">
      <alignment horizontal="center"/>
    </xf>
    <xf numFmtId="0" fontId="3" fillId="35" borderId="4" xfId="0" applyFont="1" applyFill="1" applyBorder="1" applyAlignment="1">
      <alignment wrapText="1"/>
    </xf>
    <xf numFmtId="4" fontId="3" fillId="36" borderId="4" xfId="0" applyNumberFormat="1" applyFont="1" applyFill="1" applyBorder="1" applyAlignment="1">
      <alignment horizontal="right"/>
    </xf>
    <xf numFmtId="4" fontId="7" fillId="35" borderId="5" xfId="0" applyNumberFormat="1" applyFont="1" applyFill="1" applyBorder="1" applyAlignment="1">
      <alignment horizontal="right" vertical="center" wrapText="1"/>
    </xf>
    <xf numFmtId="0" fontId="3" fillId="37" borderId="4" xfId="0" applyFont="1" applyFill="1" applyBorder="1" applyAlignment="1">
      <alignment horizontal="center"/>
    </xf>
    <xf numFmtId="0" fontId="3" fillId="37" borderId="4" xfId="0" applyFont="1" applyFill="1" applyBorder="1" applyAlignment="1">
      <alignment wrapText="1"/>
    </xf>
    <xf numFmtId="4" fontId="7" fillId="37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/>
    </xf>
    <xf numFmtId="0" fontId="7" fillId="34" borderId="4" xfId="0" applyFont="1" applyFill="1" applyBorder="1" applyAlignment="1">
      <alignment horizontal="center"/>
    </xf>
    <xf numFmtId="0" fontId="3" fillId="34" borderId="4" xfId="0" applyFont="1" applyFill="1" applyBorder="1" applyAlignment="1">
      <alignment wrapText="1"/>
    </xf>
    <xf numFmtId="4" fontId="3" fillId="38" borderId="4" xfId="0" applyNumberFormat="1" applyFont="1" applyFill="1" applyBorder="1" applyAlignment="1">
      <alignment horizontal="right"/>
    </xf>
    <xf numFmtId="4" fontId="7" fillId="34" borderId="5" xfId="0" applyNumberFormat="1" applyFont="1" applyFill="1" applyBorder="1" applyAlignment="1">
      <alignment horizontal="right" vertical="center" wrapText="1"/>
    </xf>
    <xf numFmtId="49" fontId="15" fillId="2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/>
    </xf>
    <xf numFmtId="4" fontId="7" fillId="39" borderId="5" xfId="0" applyNumberFormat="1" applyFont="1" applyFill="1" applyBorder="1" applyAlignment="1">
      <alignment horizontal="right" vertical="center" wrapText="1"/>
    </xf>
    <xf numFmtId="4" fontId="7" fillId="40" borderId="5" xfId="0" applyNumberFormat="1" applyFont="1" applyFill="1" applyBorder="1" applyAlignment="1">
      <alignment horizontal="right"/>
    </xf>
    <xf numFmtId="3" fontId="7" fillId="39" borderId="4" xfId="0" applyNumberFormat="1" applyFont="1" applyFill="1" applyBorder="1" applyAlignment="1">
      <alignment horizontal="center" wrapText="1"/>
    </xf>
    <xf numFmtId="3" fontId="7" fillId="26" borderId="4" xfId="0" applyNumberFormat="1" applyFont="1" applyFill="1" applyBorder="1" applyAlignment="1">
      <alignment horizontal="center" wrapText="1"/>
    </xf>
    <xf numFmtId="49" fontId="7" fillId="0" borderId="4" xfId="0" applyNumberFormat="1" applyFont="1" applyBorder="1" applyAlignment="1">
      <alignment horizontal="center"/>
    </xf>
    <xf numFmtId="0" fontId="7" fillId="41" borderId="4" xfId="0" applyFont="1" applyFill="1" applyBorder="1" applyAlignment="1">
      <alignment horizontal="center"/>
    </xf>
    <xf numFmtId="0" fontId="7" fillId="42" borderId="4" xfId="0" applyFont="1" applyFill="1" applyBorder="1" applyAlignment="1">
      <alignment horizontal="center"/>
    </xf>
    <xf numFmtId="0" fontId="7" fillId="37" borderId="4" xfId="0" applyFont="1" applyFill="1" applyBorder="1" applyAlignment="1">
      <alignment wrapText="1"/>
    </xf>
    <xf numFmtId="4" fontId="7" fillId="14" borderId="5" xfId="0" applyNumberFormat="1" applyFont="1" applyFill="1" applyBorder="1" applyAlignment="1">
      <alignment horizontal="right"/>
    </xf>
    <xf numFmtId="49" fontId="16" fillId="16" borderId="4" xfId="0" applyNumberFormat="1" applyFont="1" applyFill="1" applyBorder="1" applyAlignment="1">
      <alignment horizontal="left"/>
    </xf>
    <xf numFmtId="0" fontId="7" fillId="37" borderId="4" xfId="0" applyFont="1" applyFill="1" applyBorder="1" applyAlignment="1">
      <alignment horizontal="left"/>
    </xf>
    <xf numFmtId="0" fontId="7" fillId="12" borderId="4" xfId="0" applyFont="1" applyFill="1" applyBorder="1" applyAlignment="1">
      <alignment wrapText="1"/>
    </xf>
    <xf numFmtId="0" fontId="7" fillId="18" borderId="4" xfId="0" applyFont="1" applyFill="1" applyBorder="1" applyAlignment="1">
      <alignment wrapText="1"/>
    </xf>
    <xf numFmtId="4" fontId="7" fillId="43" borderId="5" xfId="0" applyNumberFormat="1" applyFont="1" applyFill="1" applyBorder="1" applyAlignment="1">
      <alignment horizontal="right"/>
    </xf>
    <xf numFmtId="4" fontId="7" fillId="42" borderId="5" xfId="0" applyNumberFormat="1" applyFont="1" applyFill="1" applyBorder="1" applyAlignment="1">
      <alignment horizontal="right" vertical="center" wrapText="1"/>
    </xf>
    <xf numFmtId="4" fontId="7" fillId="44" borderId="5" xfId="0" applyNumberFormat="1" applyFont="1" applyFill="1" applyBorder="1" applyAlignment="1">
      <alignment horizontal="right"/>
    </xf>
    <xf numFmtId="4" fontId="7" fillId="41" borderId="5" xfId="0" applyNumberFormat="1" applyFont="1" applyFill="1" applyBorder="1" applyAlignment="1">
      <alignment horizontal="right" vertical="center" wrapText="1"/>
    </xf>
    <xf numFmtId="0" fontId="7" fillId="42" borderId="4" xfId="0" applyFont="1" applyFill="1" applyBorder="1" applyAlignment="1">
      <alignment wrapText="1"/>
    </xf>
    <xf numFmtId="0" fontId="7" fillId="41" borderId="4" xfId="0" applyFont="1" applyFill="1" applyBorder="1" applyAlignment="1">
      <alignment wrapText="1"/>
    </xf>
    <xf numFmtId="0" fontId="18" fillId="1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 vertical="center" wrapText="1"/>
    </xf>
    <xf numFmtId="0" fontId="3" fillId="34" borderId="4" xfId="0" applyFont="1" applyFill="1" applyBorder="1" applyAlignment="1">
      <alignment horizontal="center"/>
    </xf>
    <xf numFmtId="4" fontId="3" fillId="38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</a:t>
            </a:r>
            <a:r>
              <a:rPr lang="hr-HR"/>
              <a:t>ažetak računa prihoda i rashoda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SAŽETAK!$F$7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SAŽETAK!$F$8:$F$15</c:f>
            </c:numRef>
          </c:val>
          <c:extLst>
            <c:ext xmlns:c16="http://schemas.microsoft.com/office/drawing/2014/chart" uri="{C3380CC4-5D6E-409C-BE32-E72D297353CC}">
              <c16:uniqueId val="{00000000-32EF-44D6-A9E4-2D8DD224069D}"/>
            </c:ext>
          </c:extLst>
        </c:ser>
        <c:ser>
          <c:idx val="1"/>
          <c:order val="1"/>
          <c:tx>
            <c:strRef>
              <c:f>SAŽETAK!$G$7</c:f>
              <c:strCache>
                <c:ptCount val="1"/>
                <c:pt idx="0">
                  <c:v>Izvršenje prethodne godine 2023.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SAŽETAK!$G$8:$G$15</c:f>
              <c:numCache>
                <c:formatCode>#,##0.00</c:formatCode>
                <c:ptCount val="7"/>
                <c:pt idx="0">
                  <c:v>2409924.54</c:v>
                </c:pt>
                <c:pt idx="1">
                  <c:v>2409924.54</c:v>
                </c:pt>
                <c:pt idx="2">
                  <c:v>0</c:v>
                </c:pt>
                <c:pt idx="3">
                  <c:v>2197005.85</c:v>
                </c:pt>
                <c:pt idx="4">
                  <c:v>0</c:v>
                </c:pt>
                <c:pt idx="5">
                  <c:v>242974.43</c:v>
                </c:pt>
                <c:pt idx="6">
                  <c:v>40113.980000000003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F-44D6-A9E4-2D8DD224069D}"/>
            </c:ext>
          </c:extLst>
        </c:ser>
        <c:ser>
          <c:idx val="2"/>
          <c:order val="2"/>
          <c:tx>
            <c:strRef>
              <c:f>SAŽETAK!$H$7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SAŽETAK!$H$8:$H$15</c:f>
            </c:numRef>
          </c:val>
          <c:extLst>
            <c:ext xmlns:c16="http://schemas.microsoft.com/office/drawing/2014/chart" uri="{C3380CC4-5D6E-409C-BE32-E72D297353CC}">
              <c16:uniqueId val="{00000002-32EF-44D6-A9E4-2D8DD224069D}"/>
            </c:ext>
          </c:extLst>
        </c:ser>
        <c:ser>
          <c:idx val="3"/>
          <c:order val="3"/>
          <c:tx>
            <c:strRef>
              <c:f>SAŽETAK!$J$7</c:f>
              <c:strCache>
                <c:ptCount val="1"/>
                <c:pt idx="0">
                  <c:v>Tekući plan za 2024.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SAŽETAK!$J$8:$J$15</c:f>
              <c:numCache>
                <c:formatCode>#,##0.00</c:formatCode>
                <c:ptCount val="7"/>
                <c:pt idx="0">
                  <c:v>3009366.02</c:v>
                </c:pt>
                <c:pt idx="1">
                  <c:v>3009366.02</c:v>
                </c:pt>
                <c:pt idx="2">
                  <c:v>0</c:v>
                </c:pt>
                <c:pt idx="3">
                  <c:v>3009366.02</c:v>
                </c:pt>
                <c:pt idx="4">
                  <c:v>1841513.32</c:v>
                </c:pt>
                <c:pt idx="5">
                  <c:v>1159700.7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F-44D6-A9E4-2D8DD224069D}"/>
            </c:ext>
          </c:extLst>
        </c:ser>
        <c:ser>
          <c:idx val="4"/>
          <c:order val="4"/>
          <c:tx>
            <c:strRef>
              <c:f>SAŽETAK!$K$7</c:f>
              <c:strCache>
                <c:ptCount val="1"/>
                <c:pt idx="0">
                  <c:v>Izvršenje 01.01.-31.12.2024.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SAŽETAK!$K$8:$K$15</c:f>
              <c:numCache>
                <c:formatCode>#,##0.00</c:formatCode>
                <c:ptCount val="7"/>
                <c:pt idx="0">
                  <c:v>2868184.9</c:v>
                </c:pt>
                <c:pt idx="1">
                  <c:v>2868184.9</c:v>
                </c:pt>
                <c:pt idx="2">
                  <c:v>0</c:v>
                </c:pt>
                <c:pt idx="3">
                  <c:v>2674895.8199999998</c:v>
                </c:pt>
                <c:pt idx="4">
                  <c:v>2674895.8199999998</c:v>
                </c:pt>
                <c:pt idx="5">
                  <c:v>191309.62</c:v>
                </c:pt>
                <c:pt idx="6">
                  <c:v>38134.519999999997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EF-44D6-A9E4-2D8DD224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972640"/>
        <c:axId val="662973000"/>
      </c:barChart>
      <c:catAx>
        <c:axId val="6629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73000"/>
        <c:crosses val="autoZero"/>
        <c:auto val="1"/>
        <c:lblAlgn val="ctr"/>
        <c:lblOffset val="100"/>
        <c:noMultiLvlLbl val="0"/>
      </c:catAx>
      <c:valAx>
        <c:axId val="66297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Prihodi prema ekonomskoj klasifikaciji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Račun prihoda i rashoda'!$E$9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  <c:pt idx="15">
                    <c:v>67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rashoda'!$E$10:$E$25</c:f>
            </c:numRef>
          </c:val>
          <c:extLst>
            <c:ext xmlns:c16="http://schemas.microsoft.com/office/drawing/2014/chart" uri="{C3380CC4-5D6E-409C-BE32-E72D297353CC}">
              <c16:uniqueId val="{00000000-7872-48B8-B792-ED4BFB8D75C4}"/>
            </c:ext>
          </c:extLst>
        </c:ser>
        <c:ser>
          <c:idx val="1"/>
          <c:order val="1"/>
          <c:tx>
            <c:strRef>
              <c:f>' Račun prihoda i rashoda'!$F$9</c:f>
              <c:strCache>
                <c:ptCount val="1"/>
                <c:pt idx="0">
                  <c:v>Izvršenje prethodne godine 2023.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  <c:pt idx="15">
                    <c:v>67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rashoda'!$F$10:$F$25</c:f>
              <c:numCache>
                <c:formatCode>#,##0.00</c:formatCode>
                <c:ptCount val="16"/>
                <c:pt idx="0" formatCode="General">
                  <c:v>2</c:v>
                </c:pt>
                <c:pt idx="1">
                  <c:v>2409924.5299999998</c:v>
                </c:pt>
                <c:pt idx="2">
                  <c:v>1979153.62</c:v>
                </c:pt>
                <c:pt idx="3">
                  <c:v>1979153.62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49691.14</c:v>
                </c:pt>
                <c:pt idx="8">
                  <c:v>40751.769999999997</c:v>
                </c:pt>
                <c:pt idx="9">
                  <c:v>0</c:v>
                </c:pt>
                <c:pt idx="10">
                  <c:v>8048.5</c:v>
                </c:pt>
                <c:pt idx="11">
                  <c:v>890.87</c:v>
                </c:pt>
                <c:pt idx="12">
                  <c:v>39283.58</c:v>
                </c:pt>
                <c:pt idx="13">
                  <c:v>39283.58</c:v>
                </c:pt>
                <c:pt idx="14">
                  <c:v>0</c:v>
                </c:pt>
                <c:pt idx="15">
                  <c:v>341796.19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2-48B8-B792-ED4BFB8D75C4}"/>
            </c:ext>
          </c:extLst>
        </c:ser>
        <c:ser>
          <c:idx val="2"/>
          <c:order val="2"/>
          <c:tx>
            <c:strRef>
              <c:f>' Račun prihoda i rashoda'!$G$9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  <c:pt idx="15">
                    <c:v>67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rashoda'!$G$10:$G$25</c:f>
            </c:numRef>
          </c:val>
          <c:extLst>
            <c:ext xmlns:c16="http://schemas.microsoft.com/office/drawing/2014/chart" uri="{C3380CC4-5D6E-409C-BE32-E72D297353CC}">
              <c16:uniqueId val="{00000002-7872-48B8-B792-ED4BFB8D75C4}"/>
            </c:ext>
          </c:extLst>
        </c:ser>
        <c:ser>
          <c:idx val="3"/>
          <c:order val="3"/>
          <c:tx>
            <c:strRef>
              <c:f>' Račun prihoda i rashoda'!$H$9</c:f>
              <c:strCache>
                <c:ptCount val="1"/>
                <c:pt idx="0">
                  <c:v>  Izvorni plan 2024. godine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  <c:pt idx="15">
                    <c:v>67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rashoda'!$H$10:$H$25</c:f>
              <c:numCache>
                <c:formatCode>#,##0.00</c:formatCode>
                <c:ptCount val="16"/>
                <c:pt idx="0" formatCode="General">
                  <c:v>3</c:v>
                </c:pt>
                <c:pt idx="1">
                  <c:v>3001214</c:v>
                </c:pt>
                <c:pt idx="2">
                  <c:v>1479979</c:v>
                </c:pt>
                <c:pt idx="3">
                  <c:v>1479979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104034</c:v>
                </c:pt>
                <c:pt idx="8">
                  <c:v>91877</c:v>
                </c:pt>
                <c:pt idx="9">
                  <c:v>12157</c:v>
                </c:pt>
                <c:pt idx="10">
                  <c:v>0</c:v>
                </c:pt>
                <c:pt idx="11">
                  <c:v>0</c:v>
                </c:pt>
                <c:pt idx="12">
                  <c:v>50590</c:v>
                </c:pt>
                <c:pt idx="13">
                  <c:v>42614</c:v>
                </c:pt>
                <c:pt idx="14">
                  <c:v>7976</c:v>
                </c:pt>
                <c:pt idx="15">
                  <c:v>1366611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2-48B8-B792-ED4BFB8D75C4}"/>
            </c:ext>
          </c:extLst>
        </c:ser>
        <c:ser>
          <c:idx val="4"/>
          <c:order val="4"/>
          <c:tx>
            <c:strRef>
              <c:f>' Račun prihoda i rashoda'!$J$9</c:f>
              <c:strCache>
                <c:ptCount val="1"/>
                <c:pt idx="0">
                  <c:v>Izvršenje 01.01.-31.12.2024.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  <c:pt idx="15">
                    <c:v>67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rashoda'!$J$10:$J$25</c:f>
              <c:numCache>
                <c:formatCode>#,##0.00</c:formatCode>
                <c:ptCount val="16"/>
                <c:pt idx="0" formatCode="General">
                  <c:v>5</c:v>
                </c:pt>
                <c:pt idx="1">
                  <c:v>2868184.9</c:v>
                </c:pt>
                <c:pt idx="2">
                  <c:v>2467974.65</c:v>
                </c:pt>
                <c:pt idx="3">
                  <c:v>2467974.65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33809.46</c:v>
                </c:pt>
                <c:pt idx="8">
                  <c:v>21493.56</c:v>
                </c:pt>
                <c:pt idx="9">
                  <c:v>12316.2</c:v>
                </c:pt>
                <c:pt idx="10">
                  <c:v>0</c:v>
                </c:pt>
                <c:pt idx="11">
                  <c:v>0</c:v>
                </c:pt>
                <c:pt idx="12">
                  <c:v>33362.629999999997</c:v>
                </c:pt>
                <c:pt idx="13">
                  <c:v>32962.629999999997</c:v>
                </c:pt>
                <c:pt idx="14">
                  <c:v>400</c:v>
                </c:pt>
                <c:pt idx="15">
                  <c:v>333037.86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2-48B8-B792-ED4BFB8D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984176"/>
        <c:axId val="662986696"/>
      </c:barChart>
      <c:catAx>
        <c:axId val="6629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86696"/>
        <c:crosses val="autoZero"/>
        <c:auto val="1"/>
        <c:lblAlgn val="ctr"/>
        <c:lblOffset val="100"/>
        <c:noMultiLvlLbl val="0"/>
      </c:catAx>
      <c:valAx>
        <c:axId val="66298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8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Rashodi prema ekonomskoj</a:t>
            </a:r>
            <a:r>
              <a:rPr lang="hr-HR" baseline="0"/>
              <a:t> klasifikaciji</a:t>
            </a:r>
            <a:endParaRPr lang="hr-H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Račun prihoda i rashoda'!$E$35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rashoda'!$B$36:$D$73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Prihodi za posebne namjene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4.L.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rashoda'!$E$36:$E$73</c:f>
            </c:numRef>
          </c:val>
          <c:extLst>
            <c:ext xmlns:c16="http://schemas.microsoft.com/office/drawing/2014/chart" uri="{C3380CC4-5D6E-409C-BE32-E72D297353CC}">
              <c16:uniqueId val="{00000000-7AE2-4647-9C69-D0B8C02381D5}"/>
            </c:ext>
          </c:extLst>
        </c:ser>
        <c:ser>
          <c:idx val="1"/>
          <c:order val="1"/>
          <c:tx>
            <c:strRef>
              <c:f>' Račun prihoda i rashoda'!$F$35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rashoda'!$B$36:$D$73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Prihodi za posebne namjene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4.L.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rashoda'!$F$36:$F$73</c:f>
              <c:numCache>
                <c:formatCode>#,##0.00</c:formatCode>
                <c:ptCount val="38"/>
                <c:pt idx="0" formatCode="General">
                  <c:v>2</c:v>
                </c:pt>
                <c:pt idx="1">
                  <c:v>1040352.29</c:v>
                </c:pt>
                <c:pt idx="2">
                  <c:v>1659613.06</c:v>
                </c:pt>
                <c:pt idx="3">
                  <c:v>6899.09</c:v>
                </c:pt>
                <c:pt idx="4">
                  <c:v>4321.6000000000004</c:v>
                </c:pt>
                <c:pt idx="5">
                  <c:v>39094.85</c:v>
                </c:pt>
                <c:pt idx="6">
                  <c:v>1606654.11</c:v>
                </c:pt>
                <c:pt idx="7">
                  <c:v>2643.41</c:v>
                </c:pt>
                <c:pt idx="8">
                  <c:v>478442.75</c:v>
                </c:pt>
                <c:pt idx="9">
                  <c:v>20698.810000000001</c:v>
                </c:pt>
                <c:pt idx="10">
                  <c:v>44605.49</c:v>
                </c:pt>
                <c:pt idx="11">
                  <c:v>63019.34</c:v>
                </c:pt>
                <c:pt idx="12">
                  <c:v>0</c:v>
                </c:pt>
                <c:pt idx="13">
                  <c:v>47210.75</c:v>
                </c:pt>
                <c:pt idx="14">
                  <c:v>295776.24</c:v>
                </c:pt>
                <c:pt idx="15">
                  <c:v>3598.95</c:v>
                </c:pt>
                <c:pt idx="16">
                  <c:v>3533.17</c:v>
                </c:pt>
                <c:pt idx="17">
                  <c:v>397.6</c:v>
                </c:pt>
                <c:pt idx="18">
                  <c:v>0</c:v>
                </c:pt>
                <c:pt idx="19">
                  <c:v>0</c:v>
                </c:pt>
                <c:pt idx="20">
                  <c:v>397.6</c:v>
                </c:pt>
                <c:pt idx="21">
                  <c:v>56439.44</c:v>
                </c:pt>
                <c:pt idx="22">
                  <c:v>0</c:v>
                </c:pt>
                <c:pt idx="23">
                  <c:v>0</c:v>
                </c:pt>
                <c:pt idx="24">
                  <c:v>296</c:v>
                </c:pt>
                <c:pt idx="25">
                  <c:v>56143.44</c:v>
                </c:pt>
                <c:pt idx="26">
                  <c:v>1357.08</c:v>
                </c:pt>
                <c:pt idx="27">
                  <c:v>0.81</c:v>
                </c:pt>
                <c:pt idx="28">
                  <c:v>1356.27</c:v>
                </c:pt>
                <c:pt idx="29">
                  <c:v>242974.43</c:v>
                </c:pt>
                <c:pt idx="30">
                  <c:v>59963.49</c:v>
                </c:pt>
                <c:pt idx="31">
                  <c:v>24422.29</c:v>
                </c:pt>
                <c:pt idx="32">
                  <c:v>2147.86</c:v>
                </c:pt>
                <c:pt idx="33">
                  <c:v>0</c:v>
                </c:pt>
                <c:pt idx="34">
                  <c:v>33393.339999999997</c:v>
                </c:pt>
                <c:pt idx="35">
                  <c:v>0</c:v>
                </c:pt>
                <c:pt idx="36">
                  <c:v>0</c:v>
                </c:pt>
                <c:pt idx="37">
                  <c:v>183010.94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2-4647-9C69-D0B8C02381D5}"/>
            </c:ext>
          </c:extLst>
        </c:ser>
        <c:ser>
          <c:idx val="2"/>
          <c:order val="2"/>
          <c:tx>
            <c:strRef>
              <c:f>' Račun prihoda i rashoda'!$G$35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rashoda'!$B$36:$D$73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Prihodi za posebne namjene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4.L.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rashoda'!$G$36:$G$73</c:f>
            </c:numRef>
          </c:val>
          <c:extLst>
            <c:ext xmlns:c16="http://schemas.microsoft.com/office/drawing/2014/chart" uri="{C3380CC4-5D6E-409C-BE32-E72D297353CC}">
              <c16:uniqueId val="{00000002-7AE2-4647-9C69-D0B8C02381D5}"/>
            </c:ext>
          </c:extLst>
        </c:ser>
        <c:ser>
          <c:idx val="3"/>
          <c:order val="3"/>
          <c:tx>
            <c:strRef>
              <c:f>' Račun prihoda i rashoda'!$H$35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rashoda'!$B$36:$D$73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Prihodi za posebne namjene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4.L.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rashoda'!$H$36:$H$73</c:f>
              <c:numCache>
                <c:formatCode>#,##0.00</c:formatCode>
                <c:ptCount val="38"/>
                <c:pt idx="0" formatCode="General">
                  <c:v>3</c:v>
                </c:pt>
                <c:pt idx="1">
                  <c:v>1808921</c:v>
                </c:pt>
                <c:pt idx="2">
                  <c:v>1313586</c:v>
                </c:pt>
                <c:pt idx="3">
                  <c:v>63235</c:v>
                </c:pt>
                <c:pt idx="4">
                  <c:v>5744</c:v>
                </c:pt>
                <c:pt idx="5">
                  <c:v>26874.7</c:v>
                </c:pt>
                <c:pt idx="6">
                  <c:v>1240094</c:v>
                </c:pt>
                <c:pt idx="7">
                  <c:v>4513</c:v>
                </c:pt>
                <c:pt idx="8">
                  <c:v>453496</c:v>
                </c:pt>
                <c:pt idx="9">
                  <c:v>125878</c:v>
                </c:pt>
                <c:pt idx="10">
                  <c:v>28401</c:v>
                </c:pt>
                <c:pt idx="11">
                  <c:v>76898</c:v>
                </c:pt>
                <c:pt idx="12">
                  <c:v>0</c:v>
                </c:pt>
                <c:pt idx="13">
                  <c:v>86133</c:v>
                </c:pt>
                <c:pt idx="14">
                  <c:v>130917</c:v>
                </c:pt>
                <c:pt idx="15">
                  <c:v>5895.72</c:v>
                </c:pt>
                <c:pt idx="16">
                  <c:v>5269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40483</c:v>
                </c:pt>
                <c:pt idx="22">
                  <c:v>66.36</c:v>
                </c:pt>
                <c:pt idx="23">
                  <c:v>0</c:v>
                </c:pt>
                <c:pt idx="24">
                  <c:v>600</c:v>
                </c:pt>
                <c:pt idx="25">
                  <c:v>39817</c:v>
                </c:pt>
                <c:pt idx="26">
                  <c:v>1356</c:v>
                </c:pt>
                <c:pt idx="27">
                  <c:v>0</c:v>
                </c:pt>
                <c:pt idx="28">
                  <c:v>1356</c:v>
                </c:pt>
                <c:pt idx="29">
                  <c:v>1192293</c:v>
                </c:pt>
                <c:pt idx="30">
                  <c:v>1192293</c:v>
                </c:pt>
                <c:pt idx="31">
                  <c:v>10000</c:v>
                </c:pt>
                <c:pt idx="32">
                  <c:v>9633</c:v>
                </c:pt>
                <c:pt idx="33">
                  <c:v>0</c:v>
                </c:pt>
                <c:pt idx="34">
                  <c:v>1169952</c:v>
                </c:pt>
                <c:pt idx="35">
                  <c:v>2708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2-4647-9C69-D0B8C02381D5}"/>
            </c:ext>
          </c:extLst>
        </c:ser>
        <c:ser>
          <c:idx val="4"/>
          <c:order val="4"/>
          <c:tx>
            <c:strRef>
              <c:f>' Račun prihoda i rashoda'!$J$35</c:f>
              <c:strCache>
                <c:ptCount val="1"/>
                <c:pt idx="0">
                  <c:v>Izvršenje 01.01.-31.12.2024.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rashoda'!$B$36:$D$73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Prihodi za posebne namjene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4.L.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rashoda'!$J$36:$J$73</c:f>
              <c:numCache>
                <c:formatCode>#,##0.00</c:formatCode>
                <c:ptCount val="38"/>
                <c:pt idx="0" formatCode="General">
                  <c:v>5</c:v>
                </c:pt>
                <c:pt idx="1">
                  <c:v>2674895.8199999998</c:v>
                </c:pt>
                <c:pt idx="2">
                  <c:v>2130350.14</c:v>
                </c:pt>
                <c:pt idx="3">
                  <c:v>56554.34</c:v>
                </c:pt>
                <c:pt idx="4">
                  <c:v>3610.43</c:v>
                </c:pt>
                <c:pt idx="5">
                  <c:v>79785.820000000007</c:v>
                </c:pt>
                <c:pt idx="6">
                  <c:v>1987444.43</c:v>
                </c:pt>
                <c:pt idx="7">
                  <c:v>2955.12</c:v>
                </c:pt>
                <c:pt idx="8">
                  <c:v>478428.12</c:v>
                </c:pt>
                <c:pt idx="9">
                  <c:v>83053.38</c:v>
                </c:pt>
                <c:pt idx="10">
                  <c:v>32023.86</c:v>
                </c:pt>
                <c:pt idx="11">
                  <c:v>84968.83</c:v>
                </c:pt>
                <c:pt idx="12">
                  <c:v>0</c:v>
                </c:pt>
                <c:pt idx="13">
                  <c:v>17308.16</c:v>
                </c:pt>
                <c:pt idx="14">
                  <c:v>252730.95</c:v>
                </c:pt>
                <c:pt idx="15">
                  <c:v>1815.24</c:v>
                </c:pt>
                <c:pt idx="16">
                  <c:v>6527.7</c:v>
                </c:pt>
                <c:pt idx="17">
                  <c:v>988.83</c:v>
                </c:pt>
                <c:pt idx="18">
                  <c:v>988.83</c:v>
                </c:pt>
                <c:pt idx="19">
                  <c:v>0</c:v>
                </c:pt>
                <c:pt idx="20">
                  <c:v>0</c:v>
                </c:pt>
                <c:pt idx="21">
                  <c:v>63747.19</c:v>
                </c:pt>
                <c:pt idx="22">
                  <c:v>0</c:v>
                </c:pt>
                <c:pt idx="23">
                  <c:v>0</c:v>
                </c:pt>
                <c:pt idx="24">
                  <c:v>296</c:v>
                </c:pt>
                <c:pt idx="25">
                  <c:v>63451.19</c:v>
                </c:pt>
                <c:pt idx="26">
                  <c:v>1381.54</c:v>
                </c:pt>
                <c:pt idx="27">
                  <c:v>1.7</c:v>
                </c:pt>
                <c:pt idx="28">
                  <c:v>1379.84</c:v>
                </c:pt>
                <c:pt idx="29">
                  <c:v>191309.62</c:v>
                </c:pt>
                <c:pt idx="30">
                  <c:v>120748.18</c:v>
                </c:pt>
                <c:pt idx="31">
                  <c:v>70456.460000000006</c:v>
                </c:pt>
                <c:pt idx="32">
                  <c:v>91.59</c:v>
                </c:pt>
                <c:pt idx="33">
                  <c:v>0</c:v>
                </c:pt>
                <c:pt idx="34">
                  <c:v>50291.72</c:v>
                </c:pt>
                <c:pt idx="35">
                  <c:v>0</c:v>
                </c:pt>
                <c:pt idx="37">
                  <c:v>70561.440000000002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2-4647-9C69-D0B8C023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5152832"/>
        <c:axId val="705153192"/>
      </c:barChart>
      <c:catAx>
        <c:axId val="705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153192"/>
        <c:crosses val="autoZero"/>
        <c:auto val="1"/>
        <c:lblAlgn val="ctr"/>
        <c:lblOffset val="100"/>
        <c:noMultiLvlLbl val="0"/>
      </c:catAx>
      <c:valAx>
        <c:axId val="70515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1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Rashodi prema funkcijskoj</a:t>
            </a:r>
            <a:r>
              <a:rPr lang="hr-HR" baseline="0"/>
              <a:t> klasifikaciji</a:t>
            </a:r>
            <a:endParaRPr lang="hr-H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'Rashodi prema funkcijskoj kl'!$B$9</c:f>
              <c:strCache>
                <c:ptCount val="1"/>
                <c:pt idx="0">
                  <c:v>Izvršenje 2021.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kl'!$B$10:$B$16</c:f>
            </c:numRef>
          </c:val>
          <c:extLst>
            <c:ext xmlns:c16="http://schemas.microsoft.com/office/drawing/2014/chart" uri="{C3380CC4-5D6E-409C-BE32-E72D297353CC}">
              <c16:uniqueId val="{00000000-467A-46D6-8F18-5E57C38502F5}"/>
            </c:ext>
          </c:extLst>
        </c:ser>
        <c:ser>
          <c:idx val="1"/>
          <c:order val="1"/>
          <c:tx>
            <c:strRef>
              <c:f>'Rashodi prema funkcijskoj kl'!$C$9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kl'!$C$10:$C$16</c:f>
              <c:numCache>
                <c:formatCode>#,##0.00</c:formatCode>
                <c:ptCount val="4"/>
                <c:pt idx="0">
                  <c:v>2282520.34</c:v>
                </c:pt>
                <c:pt idx="1">
                  <c:v>95825.18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6D6-8F18-5E57C38502F5}"/>
            </c:ext>
          </c:extLst>
        </c:ser>
        <c:ser>
          <c:idx val="2"/>
          <c:order val="2"/>
          <c:tx>
            <c:strRef>
              <c:f>'Rashodi prema funkcijskoj kl'!$D$9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kl'!$D$10:$D$16</c:f>
            </c:numRef>
          </c:val>
          <c:extLst>
            <c:ext xmlns:c16="http://schemas.microsoft.com/office/drawing/2014/chart" uri="{C3380CC4-5D6E-409C-BE32-E72D297353CC}">
              <c16:uniqueId val="{00000002-467A-46D6-8F18-5E57C38502F5}"/>
            </c:ext>
          </c:extLst>
        </c:ser>
        <c:ser>
          <c:idx val="3"/>
          <c:order val="3"/>
          <c:tx>
            <c:strRef>
              <c:f>'Rashodi prema funkcijskoj kl'!$E$9</c:f>
              <c:strCache>
                <c:ptCount val="1"/>
                <c:pt idx="0">
                  <c:v>Plan za 2023.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kl'!$E$10:$E$16</c:f>
            </c:numRef>
          </c:val>
          <c:extLst>
            <c:ext xmlns:c16="http://schemas.microsoft.com/office/drawing/2014/chart" uri="{C3380CC4-5D6E-409C-BE32-E72D297353CC}">
              <c16:uniqueId val="{00000003-467A-46D6-8F18-5E57C38502F5}"/>
            </c:ext>
          </c:extLst>
        </c:ser>
        <c:ser>
          <c:idx val="4"/>
          <c:order val="4"/>
          <c:tx>
            <c:strRef>
              <c:f>'Rashodi prema funkcijskoj kl'!$F$9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kl'!$F$10:$F$16</c:f>
              <c:numCache>
                <c:formatCode>#,##0.00</c:formatCode>
                <c:ptCount val="4"/>
                <c:pt idx="0">
                  <c:v>3255427.11</c:v>
                </c:pt>
                <c:pt idx="1">
                  <c:v>68147.64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7A-46D6-8F18-5E57C38502F5}"/>
            </c:ext>
          </c:extLst>
        </c:ser>
        <c:ser>
          <c:idx val="5"/>
          <c:order val="5"/>
          <c:tx>
            <c:strRef>
              <c:f>'Rashodi prema funkcijskoj kl'!$G$9</c:f>
              <c:strCache>
                <c:ptCount val="1"/>
                <c:pt idx="0">
                  <c:v>Izvršenje 01.01.-31.12.2024.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kl'!$G$10:$G$16</c:f>
              <c:numCache>
                <c:formatCode>#,##0.00</c:formatCode>
                <c:ptCount val="4"/>
                <c:pt idx="0">
                  <c:v>2729746.37</c:v>
                </c:pt>
                <c:pt idx="1">
                  <c:v>136459.07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7A-46D6-8F18-5E57C385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241344"/>
        <c:axId val="668242424"/>
      </c:barChart>
      <c:catAx>
        <c:axId val="6682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8242424"/>
        <c:crosses val="autoZero"/>
        <c:auto val="1"/>
        <c:lblAlgn val="ctr"/>
        <c:lblOffset val="100"/>
        <c:noMultiLvlLbl val="0"/>
      </c:catAx>
      <c:valAx>
        <c:axId val="66824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82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76199</xdr:colOff>
      <xdr:row>6</xdr:row>
      <xdr:rowOff>152400</xdr:rowOff>
    </xdr:from>
    <xdr:to>
      <xdr:col>22</xdr:col>
      <xdr:colOff>371474</xdr:colOff>
      <xdr:row>20</xdr:row>
      <xdr:rowOff>38100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CD4EAB5-3E53-079E-5DBD-86FA35C3D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8</xdr:row>
      <xdr:rowOff>85725</xdr:rowOff>
    </xdr:from>
    <xdr:to>
      <xdr:col>23</xdr:col>
      <xdr:colOff>0</xdr:colOff>
      <xdr:row>24</xdr:row>
      <xdr:rowOff>342900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F518F933-31C5-6388-96B6-A17F1166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552450</xdr:colOff>
      <xdr:row>34</xdr:row>
      <xdr:rowOff>19050</xdr:rowOff>
    </xdr:from>
    <xdr:to>
      <xdr:col>22</xdr:col>
      <xdr:colOff>561974</xdr:colOff>
      <xdr:row>73</xdr:row>
      <xdr:rowOff>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2C75113D-2892-DA9B-C7ED-288AE8B4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195262</xdr:rowOff>
    </xdr:from>
    <xdr:to>
      <xdr:col>18</xdr:col>
      <xdr:colOff>400050</xdr:colOff>
      <xdr:row>21</xdr:row>
      <xdr:rowOff>109537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5D2466F-3717-D367-2628-18AB69869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3" zoomScaleNormal="100" workbookViewId="0">
      <selection activeCell="K31" sqref="K31"/>
    </sheetView>
  </sheetViews>
  <sheetFormatPr defaultColWidth="8.5703125" defaultRowHeight="15" x14ac:dyDescent="0.25"/>
  <cols>
    <col min="5" max="5" width="25.28515625" customWidth="1"/>
    <col min="6" max="6" width="15.7109375" hidden="1" customWidth="1"/>
    <col min="7" max="7" width="15.7109375" customWidth="1"/>
    <col min="8" max="8" width="15.7109375" hidden="1" customWidth="1"/>
    <col min="9" max="10" width="15.7109375" customWidth="1"/>
    <col min="11" max="11" width="17.42578125" customWidth="1"/>
    <col min="12" max="13" width="15.7109375" hidden="1" customWidth="1"/>
  </cols>
  <sheetData>
    <row r="1" spans="1:13" ht="42" customHeight="1" x14ac:dyDescent="0.25">
      <c r="A1" s="261" t="s">
        <v>263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261" t="s">
        <v>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1:13" ht="18" customHeight="1" x14ac:dyDescent="0.25">
      <c r="A5" s="261" t="s">
        <v>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8" x14ac:dyDescent="0.25">
      <c r="A6" s="5"/>
      <c r="B6" s="6"/>
      <c r="C6" s="6"/>
      <c r="D6" s="6"/>
      <c r="E6" s="7"/>
      <c r="F6" s="8"/>
      <c r="G6" s="8"/>
      <c r="H6" s="8"/>
      <c r="I6" s="8"/>
      <c r="J6" s="8"/>
      <c r="K6" s="8"/>
      <c r="L6" s="8"/>
      <c r="M6" s="9" t="s">
        <v>2</v>
      </c>
    </row>
    <row r="7" spans="1:13" ht="40.5" customHeight="1" x14ac:dyDescent="0.25">
      <c r="A7" s="10"/>
      <c r="B7" s="11"/>
      <c r="C7" s="11"/>
      <c r="D7" s="12"/>
      <c r="E7" s="13"/>
      <c r="F7" s="132" t="s">
        <v>3</v>
      </c>
      <c r="G7" s="132" t="s">
        <v>294</v>
      </c>
      <c r="H7" s="132" t="s">
        <v>4</v>
      </c>
      <c r="I7" s="132" t="s">
        <v>293</v>
      </c>
      <c r="J7" s="132" t="s">
        <v>292</v>
      </c>
      <c r="K7" s="2" t="s">
        <v>295</v>
      </c>
      <c r="L7" s="2" t="s">
        <v>5</v>
      </c>
      <c r="M7" s="2" t="s">
        <v>5</v>
      </c>
    </row>
    <row r="8" spans="1:13" hidden="1" x14ac:dyDescent="0.25">
      <c r="A8" s="10"/>
      <c r="B8" s="11"/>
      <c r="C8" s="11"/>
      <c r="D8" s="12"/>
      <c r="E8" s="13"/>
      <c r="F8" s="2" t="s">
        <v>6</v>
      </c>
      <c r="G8" s="14">
        <v>1</v>
      </c>
      <c r="H8" s="14" t="s">
        <v>6</v>
      </c>
      <c r="I8" s="14"/>
      <c r="J8" s="14">
        <v>2</v>
      </c>
      <c r="K8" s="14">
        <v>3</v>
      </c>
      <c r="L8" s="14" t="s">
        <v>7</v>
      </c>
      <c r="M8" s="14" t="s">
        <v>8</v>
      </c>
    </row>
    <row r="9" spans="1:13" ht="15" customHeight="1" x14ac:dyDescent="0.25">
      <c r="A9" s="262" t="s">
        <v>9</v>
      </c>
      <c r="B9" s="262"/>
      <c r="C9" s="262"/>
      <c r="D9" s="262"/>
      <c r="E9" s="262"/>
      <c r="F9" s="15">
        <f>F10+F11</f>
        <v>7915921.4699999997</v>
      </c>
      <c r="G9" s="15">
        <v>2409924.54</v>
      </c>
      <c r="H9" s="15">
        <f>H10+H11</f>
        <v>19483870.859999999</v>
      </c>
      <c r="I9" s="15">
        <v>3001214.02</v>
      </c>
      <c r="J9" s="15">
        <v>3009366.02</v>
      </c>
      <c r="K9" s="15">
        <v>2868184.9</v>
      </c>
      <c r="L9" s="15">
        <f>K9/G9*100</f>
        <v>119.01554809678811</v>
      </c>
      <c r="M9" s="15">
        <f>K9/J9*100</f>
        <v>95.308609219957901</v>
      </c>
    </row>
    <row r="10" spans="1:13" ht="15" customHeight="1" x14ac:dyDescent="0.25">
      <c r="A10" s="263" t="s">
        <v>10</v>
      </c>
      <c r="B10" s="263"/>
      <c r="C10" s="263"/>
      <c r="D10" s="263"/>
      <c r="E10" s="263"/>
      <c r="F10" s="16">
        <v>7915921.4699999997</v>
      </c>
      <c r="G10" s="16">
        <v>2409924.54</v>
      </c>
      <c r="H10" s="16">
        <v>19483870.859999999</v>
      </c>
      <c r="I10" s="16" t="s">
        <v>296</v>
      </c>
      <c r="J10" s="16">
        <v>3009366.02</v>
      </c>
      <c r="K10" s="16">
        <v>2868184.9</v>
      </c>
      <c r="L10" s="16">
        <f>K10/G10*100</f>
        <v>119.01554809678811</v>
      </c>
      <c r="M10" s="16">
        <f>K10/J10*100</f>
        <v>95.308609219957901</v>
      </c>
    </row>
    <row r="11" spans="1:13" x14ac:dyDescent="0.25">
      <c r="A11" s="264" t="s">
        <v>11</v>
      </c>
      <c r="B11" s="264"/>
      <c r="C11" s="264"/>
      <c r="D11" s="264"/>
      <c r="E11" s="264"/>
      <c r="F11" s="16">
        <v>0</v>
      </c>
      <c r="G11" s="16">
        <f>F11/7.5345</f>
        <v>0</v>
      </c>
      <c r="H11" s="16"/>
      <c r="I11" s="16">
        <v>0</v>
      </c>
      <c r="J11" s="16">
        <f>H11/7.5345</f>
        <v>0</v>
      </c>
      <c r="K11" s="16">
        <v>0</v>
      </c>
      <c r="L11" s="16">
        <v>0</v>
      </c>
      <c r="M11" s="16">
        <v>0</v>
      </c>
    </row>
    <row r="12" spans="1:13" x14ac:dyDescent="0.25">
      <c r="A12" s="17" t="s">
        <v>12</v>
      </c>
      <c r="B12" s="18"/>
      <c r="C12" s="18"/>
      <c r="D12" s="18"/>
      <c r="E12" s="18"/>
      <c r="F12" s="15">
        <f>F13+F14</f>
        <v>7888895.04</v>
      </c>
      <c r="G12" s="15">
        <v>2197005.85</v>
      </c>
      <c r="H12" s="15">
        <f>H13+H14</f>
        <v>19498870.859999999</v>
      </c>
      <c r="I12" s="15">
        <v>3001214.02</v>
      </c>
      <c r="J12" s="15">
        <v>3009366.02</v>
      </c>
      <c r="K12" s="15">
        <v>2674895.8199999998</v>
      </c>
      <c r="L12" s="15">
        <f>K12/G12*100</f>
        <v>121.7518751713838</v>
      </c>
      <c r="M12" s="15">
        <f>K12/J12*100</f>
        <v>88.885692276142592</v>
      </c>
    </row>
    <row r="13" spans="1:13" ht="15" customHeight="1" x14ac:dyDescent="0.25">
      <c r="A13" s="263" t="s">
        <v>13</v>
      </c>
      <c r="B13" s="263"/>
      <c r="C13" s="263"/>
      <c r="D13" s="263"/>
      <c r="E13" s="263"/>
      <c r="F13" s="16">
        <v>7875950.8499999996</v>
      </c>
      <c r="G13" s="16" t="s">
        <v>272</v>
      </c>
      <c r="H13" s="16">
        <v>18297370.859999999</v>
      </c>
      <c r="I13" s="16">
        <v>1841513.32</v>
      </c>
      <c r="J13" s="16">
        <v>1841513.32</v>
      </c>
      <c r="K13" s="16">
        <v>2674895.8199999998</v>
      </c>
      <c r="L13" s="16" t="e">
        <f>K13/G13*100</f>
        <v>#VALUE!</v>
      </c>
      <c r="M13" s="16">
        <f>K13/J13*100</f>
        <v>145.25530665181395</v>
      </c>
    </row>
    <row r="14" spans="1:13" x14ac:dyDescent="0.25">
      <c r="A14" s="264" t="s">
        <v>14</v>
      </c>
      <c r="B14" s="264"/>
      <c r="C14" s="264"/>
      <c r="D14" s="264"/>
      <c r="E14" s="264"/>
      <c r="F14" s="16">
        <v>12944.19</v>
      </c>
      <c r="G14" s="16">
        <v>242974.43</v>
      </c>
      <c r="H14" s="16">
        <v>1201500</v>
      </c>
      <c r="I14" s="16">
        <v>1159700.7</v>
      </c>
      <c r="J14" s="16">
        <v>1159700.7</v>
      </c>
      <c r="K14" s="16">
        <v>191309.62</v>
      </c>
      <c r="L14" s="16">
        <f>K14/G14*100</f>
        <v>78.736523839154586</v>
      </c>
      <c r="M14" s="16">
        <f>K14/J14*100</f>
        <v>16.49646499307968</v>
      </c>
    </row>
    <row r="15" spans="1:13" ht="15" customHeight="1" x14ac:dyDescent="0.25">
      <c r="A15" s="262" t="s">
        <v>15</v>
      </c>
      <c r="B15" s="262"/>
      <c r="C15" s="262"/>
      <c r="D15" s="262"/>
      <c r="E15" s="262"/>
      <c r="F15" s="15">
        <f>F9-F12</f>
        <v>27026.429999999702</v>
      </c>
      <c r="G15" s="15">
        <v>40113.980000000003</v>
      </c>
      <c r="H15" s="15">
        <f>H9-H12</f>
        <v>-15000</v>
      </c>
      <c r="I15" s="15"/>
      <c r="J15" s="15">
        <f>J9-J12</f>
        <v>0</v>
      </c>
      <c r="K15" s="15">
        <v>38134.519999999997</v>
      </c>
      <c r="L15" s="15">
        <f>K15/G15*100</f>
        <v>95.065411111039083</v>
      </c>
      <c r="M15" s="15" t="e">
        <f>K15/J15*100</f>
        <v>#DIV/0!</v>
      </c>
    </row>
    <row r="16" spans="1:13" ht="18" x14ac:dyDescent="0.25">
      <c r="A16" s="3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20"/>
    </row>
    <row r="17" spans="1:13" ht="18" customHeight="1" x14ac:dyDescent="0.25">
      <c r="A17" s="261" t="s">
        <v>16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</row>
    <row r="18" spans="1:13" ht="18" x14ac:dyDescent="0.25">
      <c r="A18" s="3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</row>
    <row r="19" spans="1:13" ht="40.5" customHeight="1" x14ac:dyDescent="0.25">
      <c r="A19" s="10"/>
      <c r="B19" s="11"/>
      <c r="C19" s="11"/>
      <c r="D19" s="12"/>
      <c r="E19" s="13"/>
      <c r="F19" s="265" t="s">
        <v>3</v>
      </c>
      <c r="G19" s="265"/>
      <c r="H19" s="265" t="s">
        <v>4</v>
      </c>
      <c r="I19" s="265"/>
      <c r="J19" s="265"/>
      <c r="K19" s="2" t="s">
        <v>273</v>
      </c>
      <c r="L19" s="2" t="s">
        <v>5</v>
      </c>
      <c r="M19" s="2" t="s">
        <v>5</v>
      </c>
    </row>
    <row r="20" spans="1:13" x14ac:dyDescent="0.25">
      <c r="A20" s="10"/>
      <c r="B20" s="11"/>
      <c r="C20" s="11"/>
      <c r="D20" s="12"/>
      <c r="E20" s="13"/>
      <c r="F20" s="2" t="s">
        <v>6</v>
      </c>
      <c r="G20" s="14">
        <v>1</v>
      </c>
      <c r="H20" s="14" t="s">
        <v>6</v>
      </c>
      <c r="I20" s="14"/>
      <c r="J20" s="14">
        <v>2</v>
      </c>
      <c r="K20" s="14">
        <v>4</v>
      </c>
      <c r="L20" s="14" t="s">
        <v>7</v>
      </c>
      <c r="M20" s="14" t="s">
        <v>8</v>
      </c>
    </row>
    <row r="21" spans="1:13" ht="15.75" customHeight="1" x14ac:dyDescent="0.25">
      <c r="A21" s="266" t="s">
        <v>17</v>
      </c>
      <c r="B21" s="266"/>
      <c r="C21" s="266"/>
      <c r="D21" s="266"/>
      <c r="E21" s="266"/>
      <c r="F21" s="16">
        <v>0</v>
      </c>
      <c r="G21" s="16">
        <f>F21/7.5345</f>
        <v>0</v>
      </c>
      <c r="H21" s="16">
        <v>0</v>
      </c>
      <c r="I21" s="16"/>
      <c r="J21" s="16">
        <f>H21/7.5345</f>
        <v>0</v>
      </c>
      <c r="K21" s="16">
        <v>0</v>
      </c>
      <c r="L21" s="16">
        <f>K21/7.5345</f>
        <v>0</v>
      </c>
      <c r="M21" s="16">
        <v>0</v>
      </c>
    </row>
    <row r="22" spans="1:13" ht="15" customHeight="1" x14ac:dyDescent="0.25">
      <c r="A22" s="263" t="s">
        <v>18</v>
      </c>
      <c r="B22" s="263"/>
      <c r="C22" s="263"/>
      <c r="D22" s="263"/>
      <c r="E22" s="263"/>
      <c r="F22" s="16">
        <v>0</v>
      </c>
      <c r="G22" s="16">
        <f>F22/7.5345</f>
        <v>0</v>
      </c>
      <c r="H22" s="16">
        <v>0</v>
      </c>
      <c r="I22" s="16"/>
      <c r="J22" s="16">
        <f>H22/7.5345</f>
        <v>0</v>
      </c>
      <c r="K22" s="16">
        <v>0</v>
      </c>
      <c r="L22" s="16">
        <f>K22/7.5345</f>
        <v>0</v>
      </c>
      <c r="M22" s="16">
        <v>0</v>
      </c>
    </row>
    <row r="23" spans="1:13" ht="15" customHeight="1" x14ac:dyDescent="0.25">
      <c r="A23" s="262" t="s">
        <v>19</v>
      </c>
      <c r="B23" s="262"/>
      <c r="C23" s="262"/>
      <c r="D23" s="262"/>
      <c r="E23" s="262"/>
      <c r="F23" s="15">
        <f t="shared" ref="F23:M23" si="0">F21+F22</f>
        <v>0</v>
      </c>
      <c r="G23" s="15">
        <f t="shared" si="0"/>
        <v>0</v>
      </c>
      <c r="H23" s="15">
        <f t="shared" si="0"/>
        <v>0</v>
      </c>
      <c r="I23" s="15"/>
      <c r="J23" s="15">
        <f t="shared" si="0"/>
        <v>0</v>
      </c>
      <c r="K23" s="15">
        <f t="shared" si="0"/>
        <v>0</v>
      </c>
      <c r="L23" s="15">
        <f t="shared" si="0"/>
        <v>0</v>
      </c>
      <c r="M23" s="15">
        <f t="shared" si="0"/>
        <v>0</v>
      </c>
    </row>
    <row r="24" spans="1:13" ht="18" x14ac:dyDescent="0.25">
      <c r="A24" s="3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</row>
    <row r="25" spans="1:13" ht="18" customHeight="1" x14ac:dyDescent="0.25">
      <c r="A25" s="261" t="s">
        <v>20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</row>
    <row r="26" spans="1:13" ht="18" x14ac:dyDescent="0.25">
      <c r="A26" s="3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20"/>
    </row>
    <row r="27" spans="1:13" ht="39.75" customHeight="1" x14ac:dyDescent="0.25">
      <c r="A27" s="10"/>
      <c r="B27" s="11"/>
      <c r="C27" s="11"/>
      <c r="D27" s="12"/>
      <c r="E27" s="13"/>
      <c r="F27" s="265" t="s">
        <v>3</v>
      </c>
      <c r="G27" s="265"/>
      <c r="H27" s="265" t="s">
        <v>4</v>
      </c>
      <c r="I27" s="265"/>
      <c r="J27" s="265"/>
      <c r="K27" s="2" t="s">
        <v>297</v>
      </c>
      <c r="L27" s="2" t="s">
        <v>5</v>
      </c>
      <c r="M27" s="2" t="s">
        <v>5</v>
      </c>
    </row>
    <row r="28" spans="1:13" x14ac:dyDescent="0.25">
      <c r="A28" s="10"/>
      <c r="B28" s="11"/>
      <c r="C28" s="11"/>
      <c r="D28" s="12"/>
      <c r="E28" s="13"/>
      <c r="F28" s="21" t="s">
        <v>6</v>
      </c>
      <c r="G28" s="14">
        <v>1</v>
      </c>
      <c r="H28" s="14" t="s">
        <v>6</v>
      </c>
      <c r="I28" s="14"/>
      <c r="J28" s="14">
        <v>2</v>
      </c>
      <c r="K28" s="14">
        <v>4</v>
      </c>
      <c r="L28" s="14" t="s">
        <v>7</v>
      </c>
      <c r="M28" s="14" t="s">
        <v>8</v>
      </c>
    </row>
    <row r="29" spans="1:13" ht="15" customHeight="1" x14ac:dyDescent="0.25">
      <c r="A29" s="268" t="s">
        <v>21</v>
      </c>
      <c r="B29" s="268"/>
      <c r="C29" s="268"/>
      <c r="D29" s="268"/>
      <c r="E29" s="268"/>
      <c r="F29" s="22"/>
      <c r="G29" s="23">
        <v>40113.980000000003</v>
      </c>
      <c r="H29" s="22"/>
      <c r="I29" s="22"/>
      <c r="J29" s="23">
        <v>0</v>
      </c>
      <c r="K29" s="22">
        <v>38134.519999999997</v>
      </c>
      <c r="L29" s="23"/>
      <c r="M29" s="23"/>
    </row>
    <row r="30" spans="1:13" ht="30" customHeight="1" x14ac:dyDescent="0.25">
      <c r="A30" s="269" t="s">
        <v>22</v>
      </c>
      <c r="B30" s="269"/>
      <c r="C30" s="269"/>
      <c r="D30" s="269"/>
      <c r="E30" s="269"/>
      <c r="F30" s="24">
        <v>51095.1</v>
      </c>
      <c r="G30" s="15"/>
      <c r="H30" s="24">
        <v>15000</v>
      </c>
      <c r="I30" s="24"/>
      <c r="J30" s="15">
        <v>0</v>
      </c>
      <c r="K30" s="24"/>
      <c r="L30" s="15" t="e">
        <f>K30/G30*100</f>
        <v>#DIV/0!</v>
      </c>
      <c r="M30" s="15" t="e">
        <f>K30/J30*100</f>
        <v>#DIV/0!</v>
      </c>
    </row>
    <row r="31" spans="1:13" x14ac:dyDescent="0.25"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F32" s="25"/>
      <c r="G32" s="25"/>
      <c r="H32" s="25"/>
      <c r="I32" s="25"/>
      <c r="J32" s="25"/>
      <c r="K32" s="25"/>
      <c r="L32" s="25"/>
      <c r="M32" s="25"/>
    </row>
    <row r="33" spans="1:13" ht="15" customHeight="1" x14ac:dyDescent="0.25">
      <c r="A33" s="263" t="s">
        <v>23</v>
      </c>
      <c r="B33" s="263"/>
      <c r="C33" s="263"/>
      <c r="D33" s="263"/>
      <c r="E33" s="263"/>
      <c r="F33" s="16">
        <f>F23+F30</f>
        <v>51095.1</v>
      </c>
      <c r="G33" s="16"/>
      <c r="H33" s="16">
        <f>H23+H30</f>
        <v>15000</v>
      </c>
      <c r="I33" s="16"/>
      <c r="J33" s="16"/>
      <c r="K33" s="16">
        <f>K23+K30</f>
        <v>0</v>
      </c>
      <c r="L33" s="16" t="e">
        <f>L23+L30</f>
        <v>#DIV/0!</v>
      </c>
      <c r="M33" s="16" t="e">
        <f>M23+M30</f>
        <v>#DIV/0!</v>
      </c>
    </row>
    <row r="34" spans="1:13" ht="11.25" customHeight="1" x14ac:dyDescent="0.25">
      <c r="A34" s="26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  <c r="M34" s="28"/>
    </row>
    <row r="35" spans="1:13" ht="29.25" customHeight="1" x14ac:dyDescent="0.25">
      <c r="A35" s="267" t="s">
        <v>24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1:13" ht="8.25" customHeight="1" x14ac:dyDescent="0.25"/>
    <row r="37" spans="1:13" ht="15" customHeight="1" x14ac:dyDescent="0.25">
      <c r="A37" s="267" t="s">
        <v>25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3" ht="8.25" customHeight="1" x14ac:dyDescent="0.25"/>
    <row r="39" spans="1:13" ht="29.25" customHeight="1" x14ac:dyDescent="0.25">
      <c r="A39" s="267" t="s">
        <v>26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</sheetData>
  <mergeCells count="24">
    <mergeCell ref="A25:M25"/>
    <mergeCell ref="F27:G27"/>
    <mergeCell ref="H27:J27"/>
    <mergeCell ref="A39:M39"/>
    <mergeCell ref="A29:E29"/>
    <mergeCell ref="A30:E30"/>
    <mergeCell ref="A33:E33"/>
    <mergeCell ref="A35:M35"/>
    <mergeCell ref="A37:M37"/>
    <mergeCell ref="F19:G19"/>
    <mergeCell ref="H19:J19"/>
    <mergeCell ref="A21:E21"/>
    <mergeCell ref="A22:E22"/>
    <mergeCell ref="A23:E23"/>
    <mergeCell ref="A11:E11"/>
    <mergeCell ref="A13:E13"/>
    <mergeCell ref="A14:E14"/>
    <mergeCell ref="A15:E15"/>
    <mergeCell ref="A17:M17"/>
    <mergeCell ref="A1:M1"/>
    <mergeCell ref="A3:M3"/>
    <mergeCell ref="A5:M5"/>
    <mergeCell ref="A9:E9"/>
    <mergeCell ref="A10:E10"/>
  </mergeCells>
  <pageMargins left="0.7" right="0.7" top="0.75" bottom="0.75" header="0.51180555555555496" footer="0.51180555555555496"/>
  <pageSetup paperSize="9" scale="45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B49" zoomScaleNormal="100" workbookViewId="0">
      <selection activeCell="J51" sqref="J51"/>
    </sheetView>
  </sheetViews>
  <sheetFormatPr defaultColWidth="8.5703125" defaultRowHeight="15" x14ac:dyDescent="0.25"/>
  <cols>
    <col min="1" max="1" width="7.42578125" hidden="1" customWidth="1"/>
    <col min="2" max="2" width="8.42578125" customWidth="1"/>
    <col min="3" max="3" width="5.42578125" customWidth="1"/>
    <col min="4" max="4" width="25.28515625" customWidth="1"/>
    <col min="5" max="5" width="16.7109375" hidden="1" customWidth="1"/>
    <col min="6" max="6" width="16.7109375" customWidth="1"/>
    <col min="7" max="7" width="16.7109375" hidden="1" customWidth="1"/>
    <col min="8" max="9" width="16.7109375" customWidth="1"/>
    <col min="10" max="11" width="18.5703125" customWidth="1"/>
    <col min="12" max="12" width="16.7109375" customWidth="1"/>
  </cols>
  <sheetData>
    <row r="1" spans="1:15" ht="42" customHeight="1" x14ac:dyDescent="0.25">
      <c r="A1" s="261" t="s">
        <v>263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9"/>
      <c r="O1" s="29"/>
    </row>
    <row r="2" spans="1:15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5.75" customHeight="1" x14ac:dyDescent="0.25">
      <c r="A3" s="261" t="s">
        <v>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5" ht="18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spans="1:15" ht="18" customHeight="1" x14ac:dyDescent="0.25">
      <c r="A5" s="261" t="s">
        <v>27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1:15" ht="15.75" customHeight="1" x14ac:dyDescent="0.25">
      <c r="A7" s="261" t="s">
        <v>10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</row>
    <row r="8" spans="1:15" ht="18" x14ac:dyDescent="0.25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</row>
    <row r="9" spans="1:15" ht="42.75" customHeight="1" x14ac:dyDescent="0.25">
      <c r="A9" s="1" t="s">
        <v>28</v>
      </c>
      <c r="B9" s="30" t="s">
        <v>29</v>
      </c>
      <c r="C9" s="30" t="s">
        <v>30</v>
      </c>
      <c r="D9" s="30" t="s">
        <v>31</v>
      </c>
      <c r="E9" s="131" t="s">
        <v>3</v>
      </c>
      <c r="F9" s="1" t="s">
        <v>294</v>
      </c>
      <c r="G9" s="1" t="s">
        <v>32</v>
      </c>
      <c r="H9" s="1" t="s">
        <v>299</v>
      </c>
      <c r="I9" s="1" t="s">
        <v>298</v>
      </c>
      <c r="J9" s="1" t="s">
        <v>295</v>
      </c>
      <c r="K9" s="1" t="s">
        <v>5</v>
      </c>
      <c r="L9" s="1" t="s">
        <v>5</v>
      </c>
    </row>
    <row r="10" spans="1:15" x14ac:dyDescent="0.25">
      <c r="A10" s="31"/>
      <c r="B10" s="32">
        <v>6</v>
      </c>
      <c r="C10" s="32">
        <v>6</v>
      </c>
      <c r="D10" s="33">
        <v>1</v>
      </c>
      <c r="E10" s="34" t="s">
        <v>33</v>
      </c>
      <c r="F10" s="33">
        <v>2</v>
      </c>
      <c r="G10" s="33" t="s">
        <v>33</v>
      </c>
      <c r="H10" s="33">
        <v>3</v>
      </c>
      <c r="I10" s="33">
        <v>4</v>
      </c>
      <c r="J10" s="33">
        <v>5</v>
      </c>
      <c r="K10" s="33" t="s">
        <v>276</v>
      </c>
      <c r="L10" s="33" t="s">
        <v>277</v>
      </c>
    </row>
    <row r="11" spans="1:15" ht="15.75" customHeight="1" x14ac:dyDescent="0.25">
      <c r="A11" s="35">
        <v>6</v>
      </c>
      <c r="B11" s="35"/>
      <c r="C11" s="35"/>
      <c r="D11" s="35" t="s">
        <v>36</v>
      </c>
      <c r="E11" s="36">
        <f>E12+E15+E17+E22+E25</f>
        <v>7915921.4700000007</v>
      </c>
      <c r="F11" s="36">
        <v>2409924.5299999998</v>
      </c>
      <c r="G11" s="36">
        <f>G12+G15+G17+G22+G25</f>
        <v>18733870.859999999</v>
      </c>
      <c r="H11" s="36">
        <v>3001214</v>
      </c>
      <c r="I11" s="36">
        <v>3009396</v>
      </c>
      <c r="J11" s="36">
        <v>2868184.9</v>
      </c>
      <c r="K11" s="36">
        <f>J11/F11*100</f>
        <v>119.01554859064404</v>
      </c>
      <c r="L11" s="36">
        <f>J11/H11*100</f>
        <v>95.567490355569447</v>
      </c>
    </row>
    <row r="12" spans="1:15" ht="38.25" x14ac:dyDescent="0.25">
      <c r="A12" s="35"/>
      <c r="B12" s="35">
        <v>63</v>
      </c>
      <c r="C12" s="35"/>
      <c r="D12" s="35" t="s">
        <v>37</v>
      </c>
      <c r="E12" s="36">
        <f>E13</f>
        <v>6552777.04</v>
      </c>
      <c r="F12" s="36">
        <v>1979153.62</v>
      </c>
      <c r="G12" s="36">
        <f>G13</f>
        <v>16631750</v>
      </c>
      <c r="H12" s="36">
        <v>1479979</v>
      </c>
      <c r="I12" s="36">
        <v>1479979</v>
      </c>
      <c r="J12" s="36">
        <v>2467974.65</v>
      </c>
      <c r="K12" s="36">
        <f>J12/F12*100</f>
        <v>124.69848853875223</v>
      </c>
      <c r="L12" s="36">
        <f>J12/H12*100</f>
        <v>166.75741007135912</v>
      </c>
    </row>
    <row r="13" spans="1:15" x14ac:dyDescent="0.25">
      <c r="A13" s="39"/>
      <c r="B13" s="39"/>
      <c r="C13" s="40" t="s">
        <v>38</v>
      </c>
      <c r="D13" s="40" t="s">
        <v>39</v>
      </c>
      <c r="E13" s="41">
        <v>6552777.04</v>
      </c>
      <c r="F13" s="38">
        <v>1979153.62</v>
      </c>
      <c r="G13" s="42">
        <v>16631750</v>
      </c>
      <c r="H13" s="38">
        <v>1479979</v>
      </c>
      <c r="I13" s="38">
        <v>1479979</v>
      </c>
      <c r="J13" s="38">
        <v>2467974.65</v>
      </c>
      <c r="K13" s="38">
        <f>J13/F13*100</f>
        <v>124.69848853875223</v>
      </c>
      <c r="L13" s="38">
        <f>J13/H13*100</f>
        <v>166.75741007135912</v>
      </c>
    </row>
    <row r="14" spans="1:15" x14ac:dyDescent="0.25">
      <c r="A14" s="39"/>
      <c r="B14" s="39"/>
      <c r="C14" s="40" t="s">
        <v>40</v>
      </c>
      <c r="D14" s="40" t="s">
        <v>41</v>
      </c>
      <c r="E14" s="41"/>
      <c r="F14" s="38">
        <v>0</v>
      </c>
      <c r="G14" s="38"/>
      <c r="H14" s="38">
        <v>0</v>
      </c>
      <c r="I14" s="38">
        <v>0</v>
      </c>
      <c r="J14" s="38">
        <v>0</v>
      </c>
      <c r="K14" s="38">
        <v>0</v>
      </c>
      <c r="L14" s="38">
        <v>0</v>
      </c>
    </row>
    <row r="15" spans="1:15" x14ac:dyDescent="0.25">
      <c r="A15" s="39"/>
      <c r="B15" s="45">
        <v>64</v>
      </c>
      <c r="C15" s="142"/>
      <c r="D15" s="45" t="s">
        <v>42</v>
      </c>
      <c r="E15" s="143">
        <f>E16</f>
        <v>0</v>
      </c>
      <c r="F15" s="143">
        <v>0.01</v>
      </c>
      <c r="G15" s="143">
        <f>G16</f>
        <v>20</v>
      </c>
      <c r="H15" s="143">
        <v>0</v>
      </c>
      <c r="I15" s="143">
        <v>0</v>
      </c>
      <c r="J15" s="143">
        <v>0</v>
      </c>
      <c r="K15" s="36">
        <v>0</v>
      </c>
      <c r="L15" s="36">
        <v>0</v>
      </c>
    </row>
    <row r="16" spans="1:15" x14ac:dyDescent="0.25">
      <c r="A16" s="39"/>
      <c r="B16" s="39"/>
      <c r="C16" s="40" t="s">
        <v>43</v>
      </c>
      <c r="D16" s="40" t="s">
        <v>44</v>
      </c>
      <c r="E16" s="41">
        <v>0</v>
      </c>
      <c r="F16" s="38">
        <v>0.01</v>
      </c>
      <c r="G16" s="42">
        <v>20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51" x14ac:dyDescent="0.25">
      <c r="A17" s="39"/>
      <c r="B17" s="45">
        <v>65</v>
      </c>
      <c r="C17" s="142"/>
      <c r="D17" s="35" t="s">
        <v>45</v>
      </c>
      <c r="E17" s="36">
        <f>SUM(E18:E21)</f>
        <v>594139.4</v>
      </c>
      <c r="F17" s="36">
        <v>49691.14</v>
      </c>
      <c r="G17" s="36">
        <f>SUM(G18:G21)</f>
        <v>976730</v>
      </c>
      <c r="H17" s="36">
        <v>104034</v>
      </c>
      <c r="I17" s="36">
        <v>104034</v>
      </c>
      <c r="J17" s="36">
        <v>33809.46</v>
      </c>
      <c r="K17" s="36">
        <f>J17/F17*100</f>
        <v>68.039211819249871</v>
      </c>
      <c r="L17" s="36">
        <f t="shared" ref="L17:L29" si="0">J17/H17*100</f>
        <v>32.498471653497894</v>
      </c>
    </row>
    <row r="18" spans="1:12" x14ac:dyDescent="0.25">
      <c r="A18" s="39"/>
      <c r="B18" s="39"/>
      <c r="C18" s="40" t="s">
        <v>46</v>
      </c>
      <c r="D18" s="40" t="s">
        <v>47</v>
      </c>
      <c r="E18" s="41">
        <v>572271.4</v>
      </c>
      <c r="F18" s="38">
        <v>40751.769999999997</v>
      </c>
      <c r="G18" s="42">
        <v>869730</v>
      </c>
      <c r="H18" s="38">
        <v>91877</v>
      </c>
      <c r="I18" s="38">
        <v>91877</v>
      </c>
      <c r="J18" s="38">
        <v>21493.56</v>
      </c>
      <c r="K18" s="38">
        <f>J18/F18*100</f>
        <v>52.742641607959619</v>
      </c>
      <c r="L18" s="38">
        <f t="shared" si="0"/>
        <v>23.393841766709841</v>
      </c>
    </row>
    <row r="19" spans="1:12" x14ac:dyDescent="0.25">
      <c r="A19" s="39"/>
      <c r="B19" s="39"/>
      <c r="C19" s="40" t="s">
        <v>38</v>
      </c>
      <c r="D19" s="40" t="s">
        <v>39</v>
      </c>
      <c r="E19" s="41">
        <v>20868</v>
      </c>
      <c r="F19" s="38">
        <v>0</v>
      </c>
      <c r="G19" s="42">
        <v>75000</v>
      </c>
      <c r="H19" s="38">
        <v>12157</v>
      </c>
      <c r="I19" s="38">
        <v>12157</v>
      </c>
      <c r="J19" s="38">
        <v>12316.2</v>
      </c>
      <c r="K19" s="38">
        <v>0.21</v>
      </c>
      <c r="L19" s="38">
        <f t="shared" si="0"/>
        <v>101.30953360203998</v>
      </c>
    </row>
    <row r="20" spans="1:12" x14ac:dyDescent="0.25">
      <c r="A20" s="39"/>
      <c r="B20" s="39"/>
      <c r="C20" s="40" t="s">
        <v>40</v>
      </c>
      <c r="D20" s="40" t="s">
        <v>41</v>
      </c>
      <c r="E20" s="41">
        <v>1000</v>
      </c>
      <c r="F20" s="38">
        <v>8048.5</v>
      </c>
      <c r="G20" s="42">
        <v>29000</v>
      </c>
      <c r="H20" s="38">
        <v>0</v>
      </c>
      <c r="I20" s="38">
        <v>0</v>
      </c>
      <c r="J20" s="38">
        <v>0</v>
      </c>
      <c r="K20" s="38">
        <f>J20/F20*100</f>
        <v>0</v>
      </c>
      <c r="L20" s="38">
        <v>0</v>
      </c>
    </row>
    <row r="21" spans="1:12" x14ac:dyDescent="0.25">
      <c r="A21" s="39"/>
      <c r="B21" s="39"/>
      <c r="C21" s="233" t="s">
        <v>240</v>
      </c>
      <c r="D21" s="43" t="s">
        <v>274</v>
      </c>
      <c r="E21" s="44">
        <v>0</v>
      </c>
      <c r="F21" s="38">
        <v>890.87</v>
      </c>
      <c r="G21" s="42">
        <v>3000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</row>
    <row r="22" spans="1:12" ht="36.75" customHeight="1" x14ac:dyDescent="0.25">
      <c r="A22" s="39"/>
      <c r="B22" s="45">
        <v>66</v>
      </c>
      <c r="C22" s="142"/>
      <c r="D22" s="35" t="s">
        <v>50</v>
      </c>
      <c r="E22" s="36">
        <f>SUM(E23:E24)</f>
        <v>21435.86</v>
      </c>
      <c r="F22" s="36">
        <v>39283.58</v>
      </c>
      <c r="G22" s="36">
        <f>SUM(G23:G24)</f>
        <v>45980</v>
      </c>
      <c r="H22" s="36">
        <v>50590</v>
      </c>
      <c r="I22" s="36">
        <v>50590</v>
      </c>
      <c r="J22" s="36">
        <v>33362.629999999997</v>
      </c>
      <c r="K22" s="36">
        <f>J22/F22*100</f>
        <v>84.927672070620844</v>
      </c>
      <c r="L22" s="36">
        <f t="shared" si="0"/>
        <v>65.94708440403241</v>
      </c>
    </row>
    <row r="23" spans="1:12" x14ac:dyDescent="0.25">
      <c r="A23" s="39"/>
      <c r="B23" s="39"/>
      <c r="C23" s="40" t="s">
        <v>43</v>
      </c>
      <c r="D23" s="43" t="s">
        <v>44</v>
      </c>
      <c r="E23" s="44">
        <v>21435.86</v>
      </c>
      <c r="F23" s="38">
        <v>39283.58</v>
      </c>
      <c r="G23" s="42">
        <v>35980</v>
      </c>
      <c r="H23" s="38">
        <v>42614</v>
      </c>
      <c r="I23" s="38">
        <v>42614</v>
      </c>
      <c r="J23" s="38">
        <v>32962.629999999997</v>
      </c>
      <c r="K23" s="38">
        <f>J23/F23*100</f>
        <v>83.909434934392422</v>
      </c>
      <c r="L23" s="38">
        <f t="shared" si="0"/>
        <v>77.351644999295999</v>
      </c>
    </row>
    <row r="24" spans="1:12" x14ac:dyDescent="0.25">
      <c r="A24" s="39"/>
      <c r="B24" s="39"/>
      <c r="C24" s="40" t="s">
        <v>40</v>
      </c>
      <c r="D24" s="43" t="s">
        <v>41</v>
      </c>
      <c r="E24" s="44">
        <v>0</v>
      </c>
      <c r="F24" s="38">
        <v>0</v>
      </c>
      <c r="G24" s="42">
        <v>10000</v>
      </c>
      <c r="H24" s="38">
        <v>7976</v>
      </c>
      <c r="I24" s="38">
        <v>7976</v>
      </c>
      <c r="J24" s="38">
        <v>400</v>
      </c>
      <c r="K24" s="38">
        <v>0</v>
      </c>
      <c r="L24" s="38">
        <f t="shared" si="0"/>
        <v>5.0150451354062184</v>
      </c>
    </row>
    <row r="25" spans="1:12" ht="51" x14ac:dyDescent="0.25">
      <c r="A25" s="39"/>
      <c r="B25" s="45">
        <v>67</v>
      </c>
      <c r="C25" s="142">
        <v>67</v>
      </c>
      <c r="D25" s="35" t="s">
        <v>51</v>
      </c>
      <c r="E25" s="36">
        <f>SUM(E26:E29)</f>
        <v>747569.16999999993</v>
      </c>
      <c r="F25" s="36">
        <v>341796.19</v>
      </c>
      <c r="G25" s="36">
        <f>SUM(G26:G29)</f>
        <v>1079390.8599999999</v>
      </c>
      <c r="H25" s="36">
        <v>1366611</v>
      </c>
      <c r="I25" s="36">
        <v>1374793</v>
      </c>
      <c r="J25" s="36">
        <v>333037.86</v>
      </c>
      <c r="K25" s="36">
        <f t="shared" ref="K25:K31" si="1">J25/F25*100</f>
        <v>97.437557744572871</v>
      </c>
      <c r="L25" s="36">
        <f t="shared" si="0"/>
        <v>24.369616518526485</v>
      </c>
    </row>
    <row r="26" spans="1:12" ht="25.5" x14ac:dyDescent="0.25">
      <c r="A26" s="39"/>
      <c r="B26" s="39"/>
      <c r="C26" s="40" t="s">
        <v>52</v>
      </c>
      <c r="D26" s="43" t="s">
        <v>53</v>
      </c>
      <c r="E26" s="44">
        <v>59725.87</v>
      </c>
      <c r="F26" s="38">
        <v>296</v>
      </c>
      <c r="G26" s="42">
        <v>65000</v>
      </c>
      <c r="H26" s="38">
        <v>600</v>
      </c>
      <c r="I26" s="38">
        <v>600</v>
      </c>
      <c r="J26" s="38">
        <v>296</v>
      </c>
      <c r="K26" s="38">
        <f t="shared" si="1"/>
        <v>100</v>
      </c>
      <c r="L26" s="38">
        <f t="shared" si="0"/>
        <v>49.333333333333336</v>
      </c>
    </row>
    <row r="27" spans="1:12" ht="25.5" x14ac:dyDescent="0.25">
      <c r="A27" s="39"/>
      <c r="B27" s="39"/>
      <c r="C27" s="40" t="s">
        <v>54</v>
      </c>
      <c r="D27" s="43" t="s">
        <v>55</v>
      </c>
      <c r="E27" s="44">
        <v>357251.98</v>
      </c>
      <c r="F27" s="38">
        <v>63775.26</v>
      </c>
      <c r="G27" s="42">
        <v>574577.82999999996</v>
      </c>
      <c r="H27" s="38">
        <v>76898</v>
      </c>
      <c r="I27" s="38">
        <v>85080</v>
      </c>
      <c r="J27" s="38">
        <v>84968.83</v>
      </c>
      <c r="K27" s="38">
        <f t="shared" si="1"/>
        <v>133.23164813440195</v>
      </c>
      <c r="L27" s="38">
        <f t="shared" si="0"/>
        <v>110.49550053317381</v>
      </c>
    </row>
    <row r="28" spans="1:12" x14ac:dyDescent="0.25">
      <c r="A28" s="39"/>
      <c r="B28" s="39"/>
      <c r="C28" s="40" t="s">
        <v>56</v>
      </c>
      <c r="D28" s="43" t="s">
        <v>57</v>
      </c>
      <c r="E28" s="44">
        <v>51713.69</v>
      </c>
      <c r="F28" s="38">
        <v>235031.13</v>
      </c>
      <c r="G28" s="42">
        <v>78721.95</v>
      </c>
      <c r="H28" s="38">
        <v>1289113</v>
      </c>
      <c r="I28" s="38">
        <v>1289113</v>
      </c>
      <c r="J28" s="38">
        <v>167987.21</v>
      </c>
      <c r="K28" s="38">
        <f t="shared" si="1"/>
        <v>71.47445106526952</v>
      </c>
      <c r="L28" s="38">
        <f t="shared" si="0"/>
        <v>13.031224570693182</v>
      </c>
    </row>
    <row r="29" spans="1:12" x14ac:dyDescent="0.25">
      <c r="A29" s="39"/>
      <c r="B29" s="39"/>
      <c r="C29" s="40" t="s">
        <v>58</v>
      </c>
      <c r="D29" s="43" t="s">
        <v>59</v>
      </c>
      <c r="E29" s="44">
        <v>278877.63</v>
      </c>
      <c r="F29" s="38">
        <v>42693.8</v>
      </c>
      <c r="G29" s="38">
        <v>361091.08</v>
      </c>
      <c r="H29" s="38">
        <v>42693.8</v>
      </c>
      <c r="I29" s="38">
        <v>0</v>
      </c>
      <c r="J29" s="38">
        <v>79785.820000000007</v>
      </c>
      <c r="K29" s="38">
        <f t="shared" si="1"/>
        <v>186.87917215145993</v>
      </c>
      <c r="L29" s="38">
        <f t="shared" si="0"/>
        <v>186.87917215145993</v>
      </c>
    </row>
    <row r="30" spans="1:12" x14ac:dyDescent="0.25">
      <c r="A30" s="45">
        <v>9</v>
      </c>
      <c r="B30" s="45"/>
      <c r="C30" s="45"/>
      <c r="D30" s="46" t="s">
        <v>60</v>
      </c>
      <c r="E30" s="36" t="e">
        <f t="shared" ref="E30:G30" si="2">E31</f>
        <v>#REF!</v>
      </c>
      <c r="F30" s="36">
        <v>0</v>
      </c>
      <c r="G30" s="36" t="e">
        <f t="shared" si="2"/>
        <v>#REF!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</row>
    <row r="31" spans="1:12" x14ac:dyDescent="0.25">
      <c r="A31" s="37"/>
      <c r="B31" s="35">
        <v>92</v>
      </c>
      <c r="C31" s="35"/>
      <c r="D31" s="46" t="s">
        <v>61</v>
      </c>
      <c r="E31" s="36" t="e">
        <f>#REF!</f>
        <v>#REF!</v>
      </c>
      <c r="F31" s="36">
        <v>40113.980000000003</v>
      </c>
      <c r="G31" s="36" t="e">
        <f>#REF!</f>
        <v>#REF!</v>
      </c>
      <c r="H31" s="36">
        <v>0</v>
      </c>
      <c r="I31" s="36">
        <v>0</v>
      </c>
      <c r="J31" s="36">
        <v>38134.519999999997</v>
      </c>
      <c r="K31" s="36">
        <f t="shared" si="1"/>
        <v>95.065411111039083</v>
      </c>
      <c r="L31" s="36">
        <v>0</v>
      </c>
    </row>
    <row r="33" spans="1:12" ht="15.75" x14ac:dyDescent="0.25">
      <c r="A33" s="261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</row>
    <row r="34" spans="1:12" ht="18" x14ac:dyDescent="0.25">
      <c r="A34" s="3"/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</row>
    <row r="35" spans="1:12" ht="41.25" customHeight="1" x14ac:dyDescent="0.25">
      <c r="A35" s="1" t="s">
        <v>28</v>
      </c>
      <c r="B35" s="30" t="s">
        <v>29</v>
      </c>
      <c r="C35" s="30" t="s">
        <v>30</v>
      </c>
      <c r="D35" s="30" t="s">
        <v>63</v>
      </c>
      <c r="E35" s="131" t="s">
        <v>3</v>
      </c>
      <c r="F35" s="1" t="s">
        <v>3</v>
      </c>
      <c r="G35" s="1"/>
      <c r="H35" s="1" t="s">
        <v>4</v>
      </c>
      <c r="I35" s="1" t="s">
        <v>275</v>
      </c>
      <c r="J35" s="1" t="s">
        <v>295</v>
      </c>
      <c r="K35" s="1" t="s">
        <v>5</v>
      </c>
      <c r="L35" s="1" t="s">
        <v>5</v>
      </c>
    </row>
    <row r="36" spans="1:12" x14ac:dyDescent="0.25">
      <c r="A36" s="31"/>
      <c r="B36" s="32"/>
      <c r="C36" s="32">
        <v>3</v>
      </c>
      <c r="D36" s="33">
        <v>1</v>
      </c>
      <c r="E36" s="34" t="s">
        <v>33</v>
      </c>
      <c r="F36" s="33">
        <v>2</v>
      </c>
      <c r="G36" s="33" t="s">
        <v>33</v>
      </c>
      <c r="H36" s="33">
        <v>3</v>
      </c>
      <c r="I36" s="33">
        <v>4</v>
      </c>
      <c r="J36" s="33">
        <v>5</v>
      </c>
      <c r="K36" s="33" t="s">
        <v>276</v>
      </c>
      <c r="L36" s="33" t="s">
        <v>277</v>
      </c>
    </row>
    <row r="37" spans="1:12" ht="15.75" customHeight="1" x14ac:dyDescent="0.25">
      <c r="A37" s="35">
        <v>3</v>
      </c>
      <c r="B37" s="35"/>
      <c r="C37" s="35"/>
      <c r="D37" s="35" t="s">
        <v>64</v>
      </c>
      <c r="E37" s="36">
        <f>E38+E44+E53+E57</f>
        <v>7816903.8500000015</v>
      </c>
      <c r="F37" s="36">
        <v>1040352.29</v>
      </c>
      <c r="G37" s="36">
        <f>G38+G44+G53+G57+G62</f>
        <v>18232370.859999999</v>
      </c>
      <c r="H37" s="36">
        <v>1808921</v>
      </c>
      <c r="I37" s="36">
        <v>1817103</v>
      </c>
      <c r="J37" s="36">
        <v>2674895.8199999998</v>
      </c>
      <c r="K37" s="36">
        <f t="shared" ref="K37:K42" si="3">J37/F37*100</f>
        <v>257.11442611425406</v>
      </c>
      <c r="L37" s="36">
        <f t="shared" ref="L37:L42" si="4">J37/H37*100</f>
        <v>147.87245103572792</v>
      </c>
    </row>
    <row r="38" spans="1:12" ht="15.75" customHeight="1" x14ac:dyDescent="0.25">
      <c r="A38" s="35"/>
      <c r="B38" s="35">
        <v>31</v>
      </c>
      <c r="C38" s="35">
        <v>31</v>
      </c>
      <c r="D38" s="35" t="s">
        <v>65</v>
      </c>
      <c r="E38" s="36">
        <f>SUM(E39:E42)</f>
        <v>6599764.3800000008</v>
      </c>
      <c r="F38" s="36">
        <v>1659613.06</v>
      </c>
      <c r="G38" s="36">
        <f>SUM(G39:G42)</f>
        <v>15662405</v>
      </c>
      <c r="H38" s="36">
        <v>1313586</v>
      </c>
      <c r="I38" s="36">
        <v>1313586</v>
      </c>
      <c r="J38" s="36">
        <v>2130350.14</v>
      </c>
      <c r="K38" s="36">
        <f t="shared" si="3"/>
        <v>128.36426702980995</v>
      </c>
      <c r="L38" s="36">
        <f t="shared" si="4"/>
        <v>162.17820074209075</v>
      </c>
    </row>
    <row r="39" spans="1:12" x14ac:dyDescent="0.25">
      <c r="A39" s="39"/>
      <c r="B39" s="39"/>
      <c r="C39" s="40" t="s">
        <v>56</v>
      </c>
      <c r="D39" s="40" t="s">
        <v>57</v>
      </c>
      <c r="E39" s="41">
        <v>44969.14</v>
      </c>
      <c r="F39" s="38">
        <v>6899.09</v>
      </c>
      <c r="G39" s="42">
        <v>59043.75</v>
      </c>
      <c r="H39" s="38">
        <v>63235</v>
      </c>
      <c r="I39" s="38">
        <v>63235</v>
      </c>
      <c r="J39" s="38">
        <v>56554.34</v>
      </c>
      <c r="K39" s="38">
        <f t="shared" si="3"/>
        <v>819.73622608199048</v>
      </c>
      <c r="L39" s="38">
        <f t="shared" si="4"/>
        <v>89.435186210168411</v>
      </c>
    </row>
    <row r="40" spans="1:12" x14ac:dyDescent="0.25">
      <c r="A40" s="39"/>
      <c r="B40" s="39"/>
      <c r="C40" s="40" t="s">
        <v>46</v>
      </c>
      <c r="D40" s="40" t="s">
        <v>47</v>
      </c>
      <c r="E40" s="41">
        <v>63270.73</v>
      </c>
      <c r="F40" s="38">
        <v>4321.6000000000004</v>
      </c>
      <c r="G40" s="42">
        <v>113010</v>
      </c>
      <c r="H40" s="38">
        <v>5744</v>
      </c>
      <c r="I40" s="38">
        <v>5744</v>
      </c>
      <c r="J40" s="38">
        <v>3610.43</v>
      </c>
      <c r="K40" s="38">
        <f t="shared" si="3"/>
        <v>83.54382636060717</v>
      </c>
      <c r="L40" s="38">
        <f t="shared" si="4"/>
        <v>62.855675487465177</v>
      </c>
    </row>
    <row r="41" spans="1:12" x14ac:dyDescent="0.25">
      <c r="A41" s="39"/>
      <c r="B41" s="39"/>
      <c r="C41" s="40" t="s">
        <v>58</v>
      </c>
      <c r="D41" s="40" t="s">
        <v>59</v>
      </c>
      <c r="E41" s="41">
        <v>254825.15</v>
      </c>
      <c r="F41" s="38">
        <v>39094.85</v>
      </c>
      <c r="G41" s="42">
        <v>334581.25</v>
      </c>
      <c r="H41" s="38">
        <v>26874.7</v>
      </c>
      <c r="I41" s="38">
        <v>26874</v>
      </c>
      <c r="J41" s="38">
        <v>79785.820000000007</v>
      </c>
      <c r="K41" s="38">
        <f t="shared" si="3"/>
        <v>204.08268608269378</v>
      </c>
      <c r="L41" s="38">
        <f t="shared" si="4"/>
        <v>296.88078378549341</v>
      </c>
    </row>
    <row r="42" spans="1:12" x14ac:dyDescent="0.25">
      <c r="A42" s="39"/>
      <c r="B42" s="39"/>
      <c r="C42" s="40" t="s">
        <v>38</v>
      </c>
      <c r="D42" s="40" t="s">
        <v>39</v>
      </c>
      <c r="E42" s="41">
        <v>6236699.3600000003</v>
      </c>
      <c r="F42" s="38">
        <v>1606654.11</v>
      </c>
      <c r="G42" s="42">
        <v>15155770</v>
      </c>
      <c r="H42" s="38">
        <v>1240094</v>
      </c>
      <c r="I42" s="38">
        <v>1240094</v>
      </c>
      <c r="J42" s="38">
        <v>1987444.43</v>
      </c>
      <c r="K42" s="38">
        <f t="shared" si="3"/>
        <v>123.70082755397797</v>
      </c>
      <c r="L42" s="38">
        <f t="shared" si="4"/>
        <v>160.26562744437115</v>
      </c>
    </row>
    <row r="43" spans="1:12" x14ac:dyDescent="0.25">
      <c r="A43" s="39"/>
      <c r="B43" s="39"/>
      <c r="C43" s="40" t="s">
        <v>43</v>
      </c>
      <c r="D43" s="40" t="s">
        <v>44</v>
      </c>
      <c r="E43" s="41"/>
      <c r="F43" s="38">
        <v>2643.41</v>
      </c>
      <c r="G43" s="38"/>
      <c r="H43" s="38">
        <v>4513</v>
      </c>
      <c r="I43" s="38">
        <v>4513</v>
      </c>
      <c r="J43" s="38">
        <v>2955.12</v>
      </c>
      <c r="K43" s="38">
        <v>0</v>
      </c>
      <c r="L43" s="38">
        <v>0</v>
      </c>
    </row>
    <row r="44" spans="1:12" x14ac:dyDescent="0.25">
      <c r="A44" s="39"/>
      <c r="B44" s="45">
        <v>32</v>
      </c>
      <c r="C44" s="142">
        <v>32</v>
      </c>
      <c r="D44" s="45" t="s">
        <v>66</v>
      </c>
      <c r="E44" s="36">
        <f>SUM(E45:E52)</f>
        <v>1206095.1499999999</v>
      </c>
      <c r="F44" s="36">
        <v>478442.75</v>
      </c>
      <c r="G44" s="36">
        <f>SUM(G45:G52)</f>
        <v>2155965.86</v>
      </c>
      <c r="H44" s="36">
        <v>453496</v>
      </c>
      <c r="I44" s="36">
        <v>461678</v>
      </c>
      <c r="J44" s="36">
        <v>478428.12</v>
      </c>
      <c r="K44" s="36">
        <f>J44/F44*100</f>
        <v>99.996942162881552</v>
      </c>
      <c r="L44" s="36">
        <f t="shared" ref="L44:L52" si="5">J44/H44*100</f>
        <v>105.4977596274278</v>
      </c>
    </row>
    <row r="45" spans="1:12" x14ac:dyDescent="0.25">
      <c r="A45" s="39"/>
      <c r="B45" s="39"/>
      <c r="C45" s="40" t="s">
        <v>56</v>
      </c>
      <c r="D45" s="40" t="s">
        <v>57</v>
      </c>
      <c r="E45" s="41">
        <v>6028.94</v>
      </c>
      <c r="F45" s="38">
        <v>20698.810000000001</v>
      </c>
      <c r="G45" s="42">
        <v>19678.2</v>
      </c>
      <c r="H45" s="38">
        <v>125878</v>
      </c>
      <c r="I45" s="38">
        <v>125878</v>
      </c>
      <c r="J45" s="38">
        <v>83053.38</v>
      </c>
      <c r="K45" s="38">
        <f>J45/F45*100</f>
        <v>401.24712483471274</v>
      </c>
      <c r="L45" s="38">
        <f t="shared" si="5"/>
        <v>65.979265638157585</v>
      </c>
    </row>
    <row r="46" spans="1:12" x14ac:dyDescent="0.25">
      <c r="A46" s="39"/>
      <c r="B46" s="39"/>
      <c r="C46" s="40" t="s">
        <v>43</v>
      </c>
      <c r="D46" s="40" t="s">
        <v>44</v>
      </c>
      <c r="E46" s="41">
        <v>1050.6199999999999</v>
      </c>
      <c r="F46" s="38">
        <v>44605.49</v>
      </c>
      <c r="G46" s="42">
        <v>16500</v>
      </c>
      <c r="H46" s="38">
        <v>28401</v>
      </c>
      <c r="I46" s="38">
        <v>28401</v>
      </c>
      <c r="J46" s="38">
        <v>32023.86</v>
      </c>
      <c r="K46" s="38">
        <f>J46/F46*100</f>
        <v>71.79353931545198</v>
      </c>
      <c r="L46" s="38">
        <f t="shared" si="5"/>
        <v>112.75610013731911</v>
      </c>
    </row>
    <row r="47" spans="1:12" x14ac:dyDescent="0.25">
      <c r="A47" s="39"/>
      <c r="B47" s="39"/>
      <c r="C47" s="40" t="s">
        <v>54</v>
      </c>
      <c r="D47" s="40" t="s">
        <v>67</v>
      </c>
      <c r="E47" s="41">
        <v>375011.66</v>
      </c>
      <c r="F47" s="38">
        <v>63019.34</v>
      </c>
      <c r="G47" s="42">
        <v>568577.82999999996</v>
      </c>
      <c r="H47" s="38">
        <v>76898</v>
      </c>
      <c r="I47" s="38">
        <v>85080</v>
      </c>
      <c r="J47" s="38">
        <v>84968.83</v>
      </c>
      <c r="K47" s="38">
        <f>J47/F47*100</f>
        <v>134.82976813149742</v>
      </c>
      <c r="L47" s="38">
        <f t="shared" si="5"/>
        <v>110.49550053317381</v>
      </c>
    </row>
    <row r="48" spans="1:12" ht="25.5" x14ac:dyDescent="0.25">
      <c r="A48" s="39"/>
      <c r="B48" s="39"/>
      <c r="C48" s="40" t="s">
        <v>62</v>
      </c>
      <c r="D48" s="43" t="s">
        <v>68</v>
      </c>
      <c r="E48" s="44">
        <v>0</v>
      </c>
      <c r="F48" s="38">
        <f t="shared" ref="F48" si="6">E48/7.5345</f>
        <v>0</v>
      </c>
      <c r="G48" s="42">
        <v>15000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</row>
    <row r="49" spans="1:12" x14ac:dyDescent="0.25">
      <c r="A49" s="39"/>
      <c r="B49" s="39"/>
      <c r="C49" s="40" t="s">
        <v>46</v>
      </c>
      <c r="D49" s="40" t="s">
        <v>47</v>
      </c>
      <c r="E49" s="41">
        <v>397598.46</v>
      </c>
      <c r="F49" s="38">
        <v>47210.75</v>
      </c>
      <c r="G49" s="42">
        <v>734720</v>
      </c>
      <c r="H49" s="38">
        <v>86133</v>
      </c>
      <c r="I49" s="38">
        <v>86133</v>
      </c>
      <c r="J49" s="38">
        <v>17308.16</v>
      </c>
      <c r="K49" s="38">
        <f>J49/F49*100</f>
        <v>36.661480700899688</v>
      </c>
      <c r="L49" s="38">
        <f t="shared" si="5"/>
        <v>20.094690768927123</v>
      </c>
    </row>
    <row r="50" spans="1:12" x14ac:dyDescent="0.25">
      <c r="A50" s="39"/>
      <c r="B50" s="39"/>
      <c r="C50" s="40" t="s">
        <v>38</v>
      </c>
      <c r="D50" s="40" t="s">
        <v>39</v>
      </c>
      <c r="E50" s="41">
        <v>402352.99</v>
      </c>
      <c r="F50" s="38">
        <v>295776.24</v>
      </c>
      <c r="G50" s="42">
        <v>745980</v>
      </c>
      <c r="H50" s="38">
        <v>130917</v>
      </c>
      <c r="I50" s="38">
        <v>130917</v>
      </c>
      <c r="J50" s="38">
        <v>252730.95</v>
      </c>
      <c r="K50" s="38">
        <f>J50/F50*100</f>
        <v>85.446670767063651</v>
      </c>
      <c r="L50" s="38">
        <f t="shared" si="5"/>
        <v>193.04670134512708</v>
      </c>
    </row>
    <row r="51" spans="1:12" x14ac:dyDescent="0.25">
      <c r="A51" s="39"/>
      <c r="B51" s="39"/>
      <c r="C51" s="40" t="s">
        <v>58</v>
      </c>
      <c r="D51" s="40" t="s">
        <v>59</v>
      </c>
      <c r="E51" s="41">
        <v>24052.48</v>
      </c>
      <c r="F51" s="38">
        <v>3598.95</v>
      </c>
      <c r="G51" s="42">
        <v>26509.83</v>
      </c>
      <c r="H51" s="38">
        <v>5895.72</v>
      </c>
      <c r="I51" s="38">
        <v>5895.72</v>
      </c>
      <c r="J51" s="38">
        <v>1815.24</v>
      </c>
      <c r="K51" s="38">
        <f>J51/F51*100</f>
        <v>50.438044429625307</v>
      </c>
      <c r="L51" s="38">
        <f t="shared" si="5"/>
        <v>30.789114815493274</v>
      </c>
    </row>
    <row r="52" spans="1:12" x14ac:dyDescent="0.25">
      <c r="A52" s="39"/>
      <c r="B52" s="39"/>
      <c r="C52" s="40" t="s">
        <v>40</v>
      </c>
      <c r="D52" s="40" t="s">
        <v>41</v>
      </c>
      <c r="E52" s="41">
        <v>0</v>
      </c>
      <c r="F52" s="38">
        <v>3533.17</v>
      </c>
      <c r="G52" s="42">
        <v>29000</v>
      </c>
      <c r="H52" s="38">
        <v>5269</v>
      </c>
      <c r="I52" s="38">
        <v>5269</v>
      </c>
      <c r="J52" s="38">
        <v>6527.7</v>
      </c>
      <c r="K52" s="38">
        <v>0</v>
      </c>
      <c r="L52" s="38">
        <f t="shared" si="5"/>
        <v>123.88878345037008</v>
      </c>
    </row>
    <row r="53" spans="1:12" x14ac:dyDescent="0.25">
      <c r="A53" s="39"/>
      <c r="B53" s="45">
        <v>34</v>
      </c>
      <c r="C53" s="142">
        <v>34</v>
      </c>
      <c r="D53" s="142" t="s">
        <v>69</v>
      </c>
      <c r="E53" s="143">
        <f>SUM(E54:E55)</f>
        <v>6224.87</v>
      </c>
      <c r="F53" s="143">
        <v>397.6</v>
      </c>
      <c r="G53" s="143">
        <f>SUM(G54:G55)</f>
        <v>10000</v>
      </c>
      <c r="H53" s="143">
        <v>0</v>
      </c>
      <c r="I53" s="143">
        <v>0</v>
      </c>
      <c r="J53" s="143">
        <v>988.83</v>
      </c>
      <c r="K53" s="36">
        <f>J53/F53*100</f>
        <v>248.69969818913484</v>
      </c>
      <c r="L53" s="36">
        <v>0</v>
      </c>
    </row>
    <row r="54" spans="1:12" x14ac:dyDescent="0.25">
      <c r="A54" s="39"/>
      <c r="B54" s="39"/>
      <c r="C54" s="40" t="s">
        <v>54</v>
      </c>
      <c r="D54" s="40" t="s">
        <v>67</v>
      </c>
      <c r="E54" s="41">
        <v>6224.87</v>
      </c>
      <c r="F54" s="38">
        <v>0</v>
      </c>
      <c r="G54" s="38">
        <v>6000</v>
      </c>
      <c r="H54" s="38">
        <v>0</v>
      </c>
      <c r="I54" s="38">
        <v>0</v>
      </c>
      <c r="J54" s="38">
        <v>988.83</v>
      </c>
      <c r="K54" s="38">
        <v>0</v>
      </c>
      <c r="L54" s="38">
        <v>0</v>
      </c>
    </row>
    <row r="55" spans="1:12" x14ac:dyDescent="0.25">
      <c r="A55" s="39"/>
      <c r="B55" s="39"/>
      <c r="C55" s="40" t="s">
        <v>46</v>
      </c>
      <c r="D55" s="40" t="s">
        <v>47</v>
      </c>
      <c r="E55" s="41">
        <v>0</v>
      </c>
      <c r="F55" s="38">
        <f>E55/7.5345</f>
        <v>0</v>
      </c>
      <c r="G55" s="38">
        <v>4000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</row>
    <row r="56" spans="1:12" x14ac:dyDescent="0.25">
      <c r="A56" s="39"/>
      <c r="B56" s="39"/>
      <c r="C56" s="40" t="s">
        <v>38</v>
      </c>
      <c r="D56" s="40" t="s">
        <v>39</v>
      </c>
      <c r="E56" s="41"/>
      <c r="F56" s="38">
        <v>397.6</v>
      </c>
      <c r="G56" s="38"/>
      <c r="H56" s="38">
        <v>0</v>
      </c>
      <c r="I56" s="38">
        <v>0</v>
      </c>
      <c r="J56" s="38">
        <v>0</v>
      </c>
      <c r="K56" s="38">
        <v>0</v>
      </c>
      <c r="L56" s="38">
        <v>0</v>
      </c>
    </row>
    <row r="57" spans="1:12" ht="51" x14ac:dyDescent="0.25">
      <c r="A57" s="39"/>
      <c r="B57" s="45">
        <v>37</v>
      </c>
      <c r="C57" s="142">
        <v>37</v>
      </c>
      <c r="D57" s="144" t="s">
        <v>70</v>
      </c>
      <c r="E57" s="36">
        <f>SUM(E58:E61)</f>
        <v>4819.45</v>
      </c>
      <c r="F57" s="36">
        <v>56439.44</v>
      </c>
      <c r="G57" s="36">
        <f>SUM(G58:G61)</f>
        <v>404000</v>
      </c>
      <c r="H57" s="36">
        <v>40483</v>
      </c>
      <c r="I57" s="36">
        <v>40483</v>
      </c>
      <c r="J57" s="36">
        <f>SUM(J58:J61)</f>
        <v>63747.19</v>
      </c>
      <c r="K57" s="36">
        <f>J57/F57*100</f>
        <v>112.94794916462672</v>
      </c>
      <c r="L57" s="36">
        <f>J57/H57*100</f>
        <v>157.46656621297831</v>
      </c>
    </row>
    <row r="58" spans="1:12" x14ac:dyDescent="0.25">
      <c r="A58" s="39"/>
      <c r="B58" s="39"/>
      <c r="C58" s="40" t="s">
        <v>43</v>
      </c>
      <c r="D58" s="40" t="s">
        <v>44</v>
      </c>
      <c r="E58" s="41">
        <v>4819.45</v>
      </c>
      <c r="F58" s="38">
        <v>0</v>
      </c>
      <c r="G58" s="42">
        <v>2000</v>
      </c>
      <c r="H58" s="38">
        <v>66.36</v>
      </c>
      <c r="I58" s="38">
        <v>66.36</v>
      </c>
      <c r="J58" s="38">
        <v>0</v>
      </c>
      <c r="K58" s="38">
        <v>0</v>
      </c>
      <c r="L58" s="38">
        <f>J58/H58*100</f>
        <v>0</v>
      </c>
    </row>
    <row r="59" spans="1:12" x14ac:dyDescent="0.25">
      <c r="A59" s="39"/>
      <c r="B59" s="39"/>
      <c r="C59" s="40" t="s">
        <v>46</v>
      </c>
      <c r="D59" s="40" t="s">
        <v>47</v>
      </c>
      <c r="E59" s="41">
        <v>0</v>
      </c>
      <c r="F59" s="38">
        <v>0</v>
      </c>
      <c r="G59" s="42">
        <v>2000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</row>
    <row r="60" spans="1:12" x14ac:dyDescent="0.25">
      <c r="A60" s="39"/>
      <c r="B60" s="39"/>
      <c r="C60" s="40" t="s">
        <v>52</v>
      </c>
      <c r="D60" s="40" t="s">
        <v>242</v>
      </c>
      <c r="E60" s="41"/>
      <c r="F60" s="38">
        <v>296</v>
      </c>
      <c r="G60" s="42"/>
      <c r="H60" s="38">
        <v>600</v>
      </c>
      <c r="I60" s="38">
        <v>600</v>
      </c>
      <c r="J60" s="38">
        <v>296</v>
      </c>
      <c r="K60" s="38"/>
      <c r="L60" s="38">
        <f>J60/H60*100</f>
        <v>49.333333333333336</v>
      </c>
    </row>
    <row r="61" spans="1:12" x14ac:dyDescent="0.25">
      <c r="A61" s="39"/>
      <c r="B61" s="39"/>
      <c r="C61" s="40" t="s">
        <v>38</v>
      </c>
      <c r="D61" s="43" t="s">
        <v>39</v>
      </c>
      <c r="E61" s="44">
        <v>0</v>
      </c>
      <c r="F61" s="38">
        <v>56143.44</v>
      </c>
      <c r="G61" s="42">
        <v>400000</v>
      </c>
      <c r="H61" s="38">
        <v>39817</v>
      </c>
      <c r="I61" s="38">
        <v>39817</v>
      </c>
      <c r="J61" s="38">
        <v>63451.19</v>
      </c>
      <c r="K61" s="38">
        <v>0</v>
      </c>
      <c r="L61" s="38">
        <f>J61/H61*100</f>
        <v>159.35703342793281</v>
      </c>
    </row>
    <row r="62" spans="1:12" x14ac:dyDescent="0.25">
      <c r="A62" s="39"/>
      <c r="B62" s="45">
        <v>38</v>
      </c>
      <c r="C62" s="142">
        <v>38</v>
      </c>
      <c r="D62" s="144" t="s">
        <v>71</v>
      </c>
      <c r="E62" s="44"/>
      <c r="F62" s="36">
        <v>1357.08</v>
      </c>
      <c r="G62" s="38">
        <f>G64</f>
        <v>0</v>
      </c>
      <c r="H62" s="38">
        <v>1356</v>
      </c>
      <c r="I62" s="38">
        <v>1356</v>
      </c>
      <c r="J62" s="36">
        <v>1381.54</v>
      </c>
      <c r="K62" s="38">
        <v>0</v>
      </c>
      <c r="L62" s="38">
        <v>0</v>
      </c>
    </row>
    <row r="63" spans="1:12" x14ac:dyDescent="0.25">
      <c r="A63" s="39"/>
      <c r="B63" s="45"/>
      <c r="C63" s="233" t="s">
        <v>240</v>
      </c>
      <c r="D63" s="43" t="s">
        <v>44</v>
      </c>
      <c r="E63" s="44"/>
      <c r="F63" s="38">
        <v>0.81</v>
      </c>
      <c r="G63" s="38"/>
      <c r="H63" s="38">
        <v>0</v>
      </c>
      <c r="I63" s="38">
        <v>0</v>
      </c>
      <c r="J63" s="38">
        <v>1.7</v>
      </c>
      <c r="K63" s="38"/>
      <c r="L63" s="38"/>
    </row>
    <row r="64" spans="1:12" x14ac:dyDescent="0.25">
      <c r="A64" s="39"/>
      <c r="B64" s="39"/>
      <c r="C64" s="40" t="s">
        <v>38</v>
      </c>
      <c r="D64" s="43" t="s">
        <v>39</v>
      </c>
      <c r="E64" s="44"/>
      <c r="F64" s="38">
        <v>1356.27</v>
      </c>
      <c r="G64" s="38"/>
      <c r="H64" s="38">
        <v>1356</v>
      </c>
      <c r="I64" s="38">
        <v>1356</v>
      </c>
      <c r="J64" s="38">
        <v>1379.84</v>
      </c>
      <c r="K64" s="38">
        <v>0</v>
      </c>
      <c r="L64" s="38">
        <v>0</v>
      </c>
    </row>
    <row r="65" spans="1:12" ht="25.5" x14ac:dyDescent="0.25">
      <c r="A65" s="45">
        <v>4</v>
      </c>
      <c r="B65" s="45"/>
      <c r="C65" s="45">
        <v>4</v>
      </c>
      <c r="D65" s="46" t="s">
        <v>72</v>
      </c>
      <c r="E65" s="36">
        <f>E66+E73</f>
        <v>12944.19</v>
      </c>
      <c r="F65" s="36">
        <v>242974.43</v>
      </c>
      <c r="G65" s="36">
        <f>G66+G73</f>
        <v>451500</v>
      </c>
      <c r="H65" s="36">
        <v>1192293</v>
      </c>
      <c r="I65" s="36">
        <v>1192293</v>
      </c>
      <c r="J65" s="36">
        <v>191309.62</v>
      </c>
      <c r="K65" s="36">
        <f>J65/F65*100</f>
        <v>78.736523839154586</v>
      </c>
      <c r="L65" s="36">
        <f>J65/H65*100</f>
        <v>16.045520689964633</v>
      </c>
    </row>
    <row r="66" spans="1:12" ht="38.25" x14ac:dyDescent="0.25">
      <c r="A66" s="37"/>
      <c r="B66" s="35">
        <v>42</v>
      </c>
      <c r="C66" s="35">
        <v>42</v>
      </c>
      <c r="D66" s="46" t="s">
        <v>73</v>
      </c>
      <c r="E66" s="36">
        <f>SUM(E67:E72)</f>
        <v>12944.19</v>
      </c>
      <c r="F66" s="36">
        <v>59963.49</v>
      </c>
      <c r="G66" s="36">
        <f>SUM(G67:G72)</f>
        <v>451500</v>
      </c>
      <c r="H66" s="36">
        <v>1192293</v>
      </c>
      <c r="I66" s="36">
        <v>1192293</v>
      </c>
      <c r="J66" s="36">
        <v>120748.18</v>
      </c>
      <c r="K66" s="36">
        <f>J66/F66*100</f>
        <v>201.36950000742121</v>
      </c>
      <c r="L66" s="36">
        <f>J66/H66*100</f>
        <v>10.127391505275968</v>
      </c>
    </row>
    <row r="67" spans="1:12" x14ac:dyDescent="0.25">
      <c r="A67" s="37"/>
      <c r="B67" s="37"/>
      <c r="C67" s="37" t="s">
        <v>56</v>
      </c>
      <c r="D67" s="48" t="s">
        <v>57</v>
      </c>
      <c r="E67" s="44">
        <v>0</v>
      </c>
      <c r="F67" s="38">
        <v>24422.29</v>
      </c>
      <c r="G67" s="42">
        <v>0</v>
      </c>
      <c r="H67" s="38">
        <v>10000</v>
      </c>
      <c r="I67" s="38">
        <v>10000</v>
      </c>
      <c r="J67" s="38">
        <v>70456.460000000006</v>
      </c>
      <c r="K67" s="38">
        <v>0</v>
      </c>
      <c r="L67" s="38">
        <v>0</v>
      </c>
    </row>
    <row r="68" spans="1:12" x14ac:dyDescent="0.25">
      <c r="A68" s="37"/>
      <c r="B68" s="37"/>
      <c r="C68" s="37" t="s">
        <v>43</v>
      </c>
      <c r="D68" s="48" t="s">
        <v>44</v>
      </c>
      <c r="E68" s="44">
        <v>12944.19</v>
      </c>
      <c r="F68" s="38">
        <v>2147.86</v>
      </c>
      <c r="G68" s="42">
        <v>17500</v>
      </c>
      <c r="H68" s="38">
        <v>9633</v>
      </c>
      <c r="I68" s="38">
        <v>9633</v>
      </c>
      <c r="J68" s="38">
        <v>91.59</v>
      </c>
      <c r="K68" s="38">
        <f>J68/F68*100</f>
        <v>4.264244410715782</v>
      </c>
      <c r="L68" s="38">
        <f t="shared" ref="L68:L71" si="7">J68/H68*100</f>
        <v>0.95079414512612892</v>
      </c>
    </row>
    <row r="69" spans="1:12" x14ac:dyDescent="0.25">
      <c r="A69" s="37"/>
      <c r="B69" s="37"/>
      <c r="C69" s="37" t="s">
        <v>46</v>
      </c>
      <c r="D69" s="48" t="s">
        <v>47</v>
      </c>
      <c r="E69" s="44">
        <v>0</v>
      </c>
      <c r="F69" s="38">
        <f t="shared" ref="F69:F72" si="8">E69/7.5345</f>
        <v>0</v>
      </c>
      <c r="G69" s="42">
        <v>16000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 x14ac:dyDescent="0.25">
      <c r="A70" s="37"/>
      <c r="B70" s="37"/>
      <c r="C70" s="37" t="s">
        <v>38</v>
      </c>
      <c r="D70" s="48" t="s">
        <v>39</v>
      </c>
      <c r="E70" s="44">
        <v>0</v>
      </c>
      <c r="F70" s="38">
        <v>33393.339999999997</v>
      </c>
      <c r="G70" s="42">
        <v>405000</v>
      </c>
      <c r="H70" s="38">
        <v>1169952</v>
      </c>
      <c r="I70" s="38">
        <v>1169952</v>
      </c>
      <c r="J70" s="38">
        <v>50291.72</v>
      </c>
      <c r="K70" s="38">
        <v>0</v>
      </c>
      <c r="L70" s="38">
        <f t="shared" si="7"/>
        <v>4.2986139602308473</v>
      </c>
    </row>
    <row r="71" spans="1:12" x14ac:dyDescent="0.25">
      <c r="A71" s="37"/>
      <c r="B71" s="37"/>
      <c r="C71" s="37" t="s">
        <v>40</v>
      </c>
      <c r="D71" s="48" t="s">
        <v>41</v>
      </c>
      <c r="E71" s="44">
        <v>0</v>
      </c>
      <c r="F71" s="38">
        <f t="shared" si="8"/>
        <v>0</v>
      </c>
      <c r="G71" s="42">
        <v>10000</v>
      </c>
      <c r="H71" s="38">
        <v>2708</v>
      </c>
      <c r="I71" s="38">
        <v>2708</v>
      </c>
      <c r="J71" s="38">
        <v>0</v>
      </c>
      <c r="K71" s="38">
        <v>0</v>
      </c>
      <c r="L71" s="38">
        <f t="shared" si="7"/>
        <v>0</v>
      </c>
    </row>
    <row r="72" spans="1:12" ht="25.5" x14ac:dyDescent="0.25">
      <c r="A72" s="37"/>
      <c r="B72" s="37"/>
      <c r="C72" s="37" t="s">
        <v>48</v>
      </c>
      <c r="D72" s="43" t="s">
        <v>49</v>
      </c>
      <c r="E72" s="44">
        <v>0</v>
      </c>
      <c r="F72" s="38">
        <f t="shared" si="8"/>
        <v>0</v>
      </c>
      <c r="G72" s="42">
        <v>3000</v>
      </c>
      <c r="H72" s="38">
        <v>0</v>
      </c>
      <c r="I72" s="38">
        <v>0</v>
      </c>
      <c r="J72" s="38"/>
      <c r="K72" s="38">
        <v>0</v>
      </c>
      <c r="L72" s="38">
        <v>0</v>
      </c>
    </row>
    <row r="73" spans="1:12" ht="38.25" x14ac:dyDescent="0.25">
      <c r="A73" s="37"/>
      <c r="B73" s="35">
        <v>45</v>
      </c>
      <c r="C73" s="35">
        <v>45</v>
      </c>
      <c r="D73" s="46" t="s">
        <v>74</v>
      </c>
      <c r="E73" s="36">
        <f>SUM(E74:E76)</f>
        <v>0</v>
      </c>
      <c r="F73" s="36">
        <v>183010.94</v>
      </c>
      <c r="G73" s="36">
        <f>SUM(G74:G76)</f>
        <v>0</v>
      </c>
      <c r="H73" s="36">
        <v>0</v>
      </c>
      <c r="I73" s="36">
        <v>0</v>
      </c>
      <c r="J73" s="36">
        <v>70561.440000000002</v>
      </c>
      <c r="K73" s="36">
        <v>0</v>
      </c>
      <c r="L73" s="36">
        <v>0</v>
      </c>
    </row>
    <row r="74" spans="1:12" x14ac:dyDescent="0.25">
      <c r="A74" s="37"/>
      <c r="B74" s="37"/>
      <c r="C74" s="37" t="s">
        <v>56</v>
      </c>
      <c r="D74" s="47" t="s">
        <v>57</v>
      </c>
      <c r="E74" s="38">
        <v>0</v>
      </c>
      <c r="F74" s="38">
        <v>183010.94</v>
      </c>
      <c r="G74" s="38">
        <v>0</v>
      </c>
      <c r="H74" s="38">
        <v>0</v>
      </c>
      <c r="I74" s="38">
        <v>0</v>
      </c>
      <c r="J74" s="38">
        <v>70561.440000000002</v>
      </c>
      <c r="K74" s="38">
        <v>0</v>
      </c>
      <c r="L74" s="38">
        <v>0</v>
      </c>
    </row>
    <row r="75" spans="1:12" x14ac:dyDescent="0.25">
      <c r="A75" s="37"/>
      <c r="B75" s="37"/>
      <c r="C75" s="218" t="s">
        <v>43</v>
      </c>
      <c r="D75" s="47" t="s">
        <v>44</v>
      </c>
      <c r="E75" s="38"/>
      <c r="F75" s="38">
        <v>0</v>
      </c>
      <c r="G75" s="38"/>
      <c r="H75" s="38">
        <v>0</v>
      </c>
      <c r="I75" s="38">
        <v>0</v>
      </c>
      <c r="J75" s="38">
        <v>0</v>
      </c>
      <c r="K75" s="38">
        <v>0</v>
      </c>
      <c r="L75" s="38">
        <v>0</v>
      </c>
    </row>
    <row r="76" spans="1:12" x14ac:dyDescent="0.25">
      <c r="A76" s="37"/>
      <c r="B76" s="37"/>
      <c r="C76" s="40" t="s">
        <v>54</v>
      </c>
      <c r="D76" s="40" t="s">
        <v>67</v>
      </c>
      <c r="E76" s="41">
        <v>0</v>
      </c>
      <c r="F76" s="38">
        <v>0</v>
      </c>
      <c r="G76" s="42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</row>
  </sheetData>
  <mergeCells count="5">
    <mergeCell ref="A33:L33"/>
    <mergeCell ref="A1:M1"/>
    <mergeCell ref="A3:L3"/>
    <mergeCell ref="A5:L5"/>
    <mergeCell ref="A7:L7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zoomScaleNormal="100" workbookViewId="0">
      <selection activeCell="G15" sqref="G15"/>
    </sheetView>
  </sheetViews>
  <sheetFormatPr defaultColWidth="8.5703125" defaultRowHeight="15" x14ac:dyDescent="0.25"/>
  <cols>
    <col min="1" max="1" width="37.7109375" customWidth="1"/>
    <col min="2" max="2" width="15.7109375" hidden="1" customWidth="1"/>
    <col min="3" max="3" width="15.7109375" customWidth="1"/>
    <col min="4" max="5" width="15.7109375" hidden="1" customWidth="1"/>
    <col min="6" max="7" width="15.7109375" customWidth="1"/>
    <col min="8" max="9" width="15.7109375" hidden="1" customWidth="1"/>
  </cols>
  <sheetData>
    <row r="1" spans="1:15" ht="50.25" customHeight="1" x14ac:dyDescent="0.25">
      <c r="A1" s="261" t="s">
        <v>263</v>
      </c>
      <c r="B1" s="261"/>
      <c r="C1" s="261"/>
      <c r="D1" s="261"/>
      <c r="E1" s="261"/>
      <c r="F1" s="261"/>
      <c r="G1" s="261"/>
      <c r="H1" s="261"/>
      <c r="I1" s="261"/>
      <c r="J1" s="29"/>
      <c r="K1" s="29"/>
      <c r="L1" s="29"/>
      <c r="M1" s="29"/>
      <c r="N1" s="29"/>
      <c r="O1" s="29"/>
    </row>
    <row r="2" spans="1:15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5" ht="15.75" customHeight="1" x14ac:dyDescent="0.25">
      <c r="A3" s="261" t="s">
        <v>0</v>
      </c>
      <c r="B3" s="261"/>
      <c r="C3" s="261"/>
      <c r="D3" s="261"/>
      <c r="E3" s="261"/>
      <c r="F3" s="261"/>
      <c r="G3" s="261"/>
      <c r="H3" s="261"/>
      <c r="I3" s="261"/>
    </row>
    <row r="4" spans="1:15" ht="18" x14ac:dyDescent="0.25">
      <c r="A4" s="3"/>
      <c r="B4" s="3"/>
      <c r="C4" s="3"/>
      <c r="D4" s="3"/>
      <c r="E4" s="3"/>
      <c r="F4" s="3"/>
      <c r="G4" s="3"/>
      <c r="H4" s="3"/>
      <c r="I4" s="4"/>
    </row>
    <row r="5" spans="1:15" ht="18" customHeight="1" x14ac:dyDescent="0.25">
      <c r="A5" s="261" t="s">
        <v>27</v>
      </c>
      <c r="B5" s="261"/>
      <c r="C5" s="261"/>
      <c r="D5" s="261"/>
      <c r="E5" s="261"/>
      <c r="F5" s="261"/>
      <c r="G5" s="261"/>
      <c r="H5" s="261"/>
      <c r="I5" s="261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4"/>
    </row>
    <row r="7" spans="1:15" ht="15.75" customHeight="1" x14ac:dyDescent="0.25">
      <c r="A7" s="261" t="s">
        <v>75</v>
      </c>
      <c r="B7" s="261"/>
      <c r="C7" s="261"/>
      <c r="D7" s="261"/>
      <c r="E7" s="261"/>
      <c r="F7" s="261"/>
      <c r="G7" s="261"/>
      <c r="H7" s="261"/>
      <c r="I7" s="261"/>
    </row>
    <row r="8" spans="1:15" ht="18" x14ac:dyDescent="0.25">
      <c r="A8" s="3"/>
      <c r="B8" s="3"/>
      <c r="C8" s="3"/>
      <c r="D8" s="3"/>
      <c r="E8" s="3"/>
      <c r="F8" s="3"/>
      <c r="G8" s="3"/>
      <c r="H8" s="3"/>
      <c r="I8" s="4"/>
    </row>
    <row r="9" spans="1:15" ht="43.5" customHeight="1" x14ac:dyDescent="0.25">
      <c r="A9" s="1" t="s">
        <v>76</v>
      </c>
      <c r="B9" s="30" t="s">
        <v>77</v>
      </c>
      <c r="C9" s="131" t="s">
        <v>3</v>
      </c>
      <c r="D9" s="131"/>
      <c r="E9" s="1" t="s">
        <v>78</v>
      </c>
      <c r="F9" s="1" t="s">
        <v>4</v>
      </c>
      <c r="G9" s="1" t="s">
        <v>295</v>
      </c>
      <c r="H9" s="1" t="s">
        <v>5</v>
      </c>
      <c r="I9" s="1" t="s">
        <v>5</v>
      </c>
    </row>
    <row r="10" spans="1:15" hidden="1" x14ac:dyDescent="0.25">
      <c r="A10" s="34">
        <v>1</v>
      </c>
      <c r="B10" s="33" t="s">
        <v>33</v>
      </c>
      <c r="C10" s="33">
        <v>2</v>
      </c>
      <c r="D10" s="33" t="s">
        <v>33</v>
      </c>
      <c r="E10" s="33" t="s">
        <v>33</v>
      </c>
      <c r="F10" s="33">
        <v>3</v>
      </c>
      <c r="G10" s="33">
        <v>4</v>
      </c>
      <c r="H10" s="33" t="s">
        <v>34</v>
      </c>
      <c r="I10" s="33" t="s">
        <v>35</v>
      </c>
    </row>
    <row r="11" spans="1:15" ht="15.75" hidden="1" customHeight="1" x14ac:dyDescent="0.25">
      <c r="A11" s="35" t="s">
        <v>79</v>
      </c>
      <c r="B11" s="36">
        <f t="shared" ref="B11:G11" si="0">B12</f>
        <v>15942137.25</v>
      </c>
      <c r="C11" s="36">
        <f t="shared" si="0"/>
        <v>2378345.52</v>
      </c>
      <c r="D11" s="36">
        <f t="shared" si="0"/>
        <v>19428606.460000001</v>
      </c>
      <c r="E11" s="36">
        <f t="shared" si="0"/>
        <v>18748870.859999999</v>
      </c>
      <c r="F11" s="36">
        <f t="shared" si="0"/>
        <v>3323574.75</v>
      </c>
      <c r="G11" s="36">
        <f t="shared" si="0"/>
        <v>2866205.44</v>
      </c>
      <c r="H11" s="36">
        <f t="shared" ref="H11:H16" si="1">G11/C11*100</f>
        <v>120.51257548146326</v>
      </c>
      <c r="I11" s="36">
        <f t="shared" ref="I11:I16" si="2">G11/F11*100</f>
        <v>86.23863326678601</v>
      </c>
    </row>
    <row r="12" spans="1:15" ht="15.75" hidden="1" customHeight="1" x14ac:dyDescent="0.25">
      <c r="A12" s="35" t="s">
        <v>80</v>
      </c>
      <c r="B12" s="36">
        <f t="shared" ref="B12:G12" si="3">SUM(B13:B16)</f>
        <v>15942137.25</v>
      </c>
      <c r="C12" s="36">
        <f t="shared" si="3"/>
        <v>2378345.52</v>
      </c>
      <c r="D12" s="36">
        <f t="shared" si="3"/>
        <v>19428606.460000001</v>
      </c>
      <c r="E12" s="36">
        <f t="shared" si="3"/>
        <v>18748870.859999999</v>
      </c>
      <c r="F12" s="36">
        <f t="shared" si="3"/>
        <v>3323574.75</v>
      </c>
      <c r="G12" s="36">
        <f t="shared" si="3"/>
        <v>2866205.44</v>
      </c>
      <c r="H12" s="36">
        <f t="shared" si="1"/>
        <v>120.51257548146326</v>
      </c>
      <c r="I12" s="36">
        <f t="shared" si="2"/>
        <v>86.23863326678601</v>
      </c>
    </row>
    <row r="13" spans="1:15" x14ac:dyDescent="0.25">
      <c r="A13" s="43" t="s">
        <v>81</v>
      </c>
      <c r="B13" s="38">
        <v>15369370.880000001</v>
      </c>
      <c r="C13" s="38">
        <v>2282520.34</v>
      </c>
      <c r="D13" s="38">
        <v>17586306.460000001</v>
      </c>
      <c r="E13" s="42">
        <v>17048327.829999998</v>
      </c>
      <c r="F13" s="38">
        <v>3255427.11</v>
      </c>
      <c r="G13" s="38">
        <v>2729746.37</v>
      </c>
      <c r="H13" s="38">
        <f t="shared" si="1"/>
        <v>119.59351783914445</v>
      </c>
      <c r="I13" s="38">
        <f t="shared" si="2"/>
        <v>83.852172933461873</v>
      </c>
    </row>
    <row r="14" spans="1:15" x14ac:dyDescent="0.25">
      <c r="A14" s="43" t="s">
        <v>82</v>
      </c>
      <c r="B14" s="38">
        <v>572766.37</v>
      </c>
      <c r="C14" s="38">
        <v>95825.18</v>
      </c>
      <c r="D14" s="38">
        <v>135000</v>
      </c>
      <c r="E14" s="42">
        <v>110000</v>
      </c>
      <c r="F14" s="38">
        <v>68147.64</v>
      </c>
      <c r="G14" s="38">
        <v>136459.07</v>
      </c>
      <c r="H14" s="38">
        <f t="shared" si="1"/>
        <v>142.40418854418016</v>
      </c>
      <c r="I14" s="38">
        <f t="shared" si="2"/>
        <v>200.24034581388293</v>
      </c>
    </row>
    <row r="15" spans="1:15" x14ac:dyDescent="0.25">
      <c r="A15" s="43" t="s">
        <v>83</v>
      </c>
      <c r="B15" s="38">
        <v>0</v>
      </c>
      <c r="C15" s="38"/>
      <c r="D15" s="38">
        <v>4500</v>
      </c>
      <c r="E15" s="42">
        <v>9000</v>
      </c>
      <c r="F15" s="38"/>
      <c r="G15" s="38"/>
      <c r="H15" s="38" t="e">
        <f t="shared" si="1"/>
        <v>#DIV/0!</v>
      </c>
      <c r="I15" s="38" t="e">
        <f t="shared" si="2"/>
        <v>#DIV/0!</v>
      </c>
    </row>
    <row r="16" spans="1:15" ht="25.5" x14ac:dyDescent="0.25">
      <c r="A16" s="43" t="s">
        <v>84</v>
      </c>
      <c r="B16" s="38">
        <v>0</v>
      </c>
      <c r="C16" s="38"/>
      <c r="D16" s="38">
        <v>1702800</v>
      </c>
      <c r="E16" s="42">
        <v>1581543.03</v>
      </c>
      <c r="F16" s="38"/>
      <c r="G16" s="38"/>
      <c r="H16" s="38" t="e">
        <f t="shared" si="1"/>
        <v>#DIV/0!</v>
      </c>
      <c r="I16" s="38" t="e">
        <f t="shared" si="2"/>
        <v>#DIV/0!</v>
      </c>
    </row>
  </sheetData>
  <mergeCells count="4">
    <mergeCell ref="A1:I1"/>
    <mergeCell ref="A3:I3"/>
    <mergeCell ref="A5:I5"/>
    <mergeCell ref="A7:I7"/>
  </mergeCell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zoomScaleNormal="100" workbookViewId="0">
      <selection activeCell="G10" sqref="G10"/>
    </sheetView>
  </sheetViews>
  <sheetFormatPr defaultColWidth="8.5703125" defaultRowHeight="15" x14ac:dyDescent="0.25"/>
  <cols>
    <col min="1" max="1" width="7.42578125" customWidth="1"/>
    <col min="2" max="2" width="8.42578125" customWidth="1"/>
    <col min="3" max="3" width="5.42578125" customWidth="1"/>
    <col min="4" max="9" width="25.28515625" customWidth="1"/>
  </cols>
  <sheetData>
    <row r="1" spans="1:15" ht="42" customHeight="1" x14ac:dyDescent="0.25">
      <c r="A1" s="261" t="s">
        <v>263</v>
      </c>
      <c r="B1" s="261"/>
      <c r="C1" s="261"/>
      <c r="D1" s="261"/>
      <c r="E1" s="261"/>
      <c r="F1" s="261"/>
      <c r="G1" s="261"/>
      <c r="H1" s="261"/>
      <c r="I1" s="261"/>
      <c r="J1" s="29"/>
      <c r="K1" s="29"/>
      <c r="L1" s="29"/>
      <c r="M1" s="29"/>
      <c r="N1" s="29"/>
      <c r="O1" s="29"/>
    </row>
    <row r="2" spans="1:15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5" ht="15.75" customHeight="1" x14ac:dyDescent="0.25">
      <c r="A3" s="261" t="s">
        <v>0</v>
      </c>
      <c r="B3" s="261"/>
      <c r="C3" s="261"/>
      <c r="D3" s="261"/>
      <c r="E3" s="261"/>
      <c r="F3" s="261"/>
      <c r="G3" s="261"/>
      <c r="H3" s="261"/>
      <c r="I3" s="261"/>
    </row>
    <row r="4" spans="1:15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15" ht="18" customHeight="1" x14ac:dyDescent="0.25">
      <c r="A5" s="261" t="s">
        <v>85</v>
      </c>
      <c r="B5" s="261"/>
      <c r="C5" s="261"/>
      <c r="D5" s="261"/>
      <c r="E5" s="261"/>
      <c r="F5" s="261"/>
      <c r="G5" s="261"/>
      <c r="H5" s="261"/>
      <c r="I5" s="261"/>
    </row>
    <row r="6" spans="1:15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15" ht="25.5" x14ac:dyDescent="0.25">
      <c r="A7" s="1" t="s">
        <v>28</v>
      </c>
      <c r="B7" s="30" t="s">
        <v>29</v>
      </c>
      <c r="C7" s="30" t="s">
        <v>30</v>
      </c>
      <c r="D7" s="30" t="s">
        <v>86</v>
      </c>
      <c r="E7" s="30" t="s">
        <v>77</v>
      </c>
      <c r="F7" s="1" t="s">
        <v>87</v>
      </c>
      <c r="G7" s="1" t="s">
        <v>78</v>
      </c>
      <c r="H7" s="1" t="s">
        <v>88</v>
      </c>
      <c r="I7" s="1" t="s">
        <v>89</v>
      </c>
    </row>
    <row r="8" spans="1:15" ht="25.5" x14ac:dyDescent="0.25">
      <c r="A8" s="35">
        <v>8</v>
      </c>
      <c r="B8" s="35"/>
      <c r="C8" s="35"/>
      <c r="D8" s="35" t="s">
        <v>90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</row>
    <row r="9" spans="1:15" x14ac:dyDescent="0.25">
      <c r="A9" s="35"/>
      <c r="B9" s="37">
        <v>84</v>
      </c>
      <c r="C9" s="37"/>
      <c r="D9" s="37" t="s">
        <v>91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</row>
    <row r="10" spans="1:15" ht="25.5" x14ac:dyDescent="0.25">
      <c r="A10" s="39"/>
      <c r="B10" s="39"/>
      <c r="C10" s="40">
        <v>81</v>
      </c>
      <c r="D10" s="43" t="s">
        <v>92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</row>
    <row r="11" spans="1:15" ht="25.5" x14ac:dyDescent="0.25">
      <c r="A11" s="45">
        <v>5</v>
      </c>
      <c r="B11" s="45"/>
      <c r="C11" s="45"/>
      <c r="D11" s="46" t="s">
        <v>93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</row>
    <row r="12" spans="1:15" ht="25.5" x14ac:dyDescent="0.25">
      <c r="A12" s="37"/>
      <c r="B12" s="37">
        <v>54</v>
      </c>
      <c r="C12" s="37"/>
      <c r="D12" s="47" t="s">
        <v>94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</row>
    <row r="13" spans="1:15" x14ac:dyDescent="0.25">
      <c r="A13" s="37"/>
      <c r="B13" s="37"/>
      <c r="C13" s="40">
        <v>11</v>
      </c>
      <c r="D13" s="40" t="s">
        <v>57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</row>
    <row r="14" spans="1:15" x14ac:dyDescent="0.25">
      <c r="A14" s="37"/>
      <c r="B14" s="37"/>
      <c r="C14" s="40">
        <v>31</v>
      </c>
      <c r="D14" s="40" t="s">
        <v>44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</row>
  </sheetData>
  <mergeCells count="3">
    <mergeCell ref="A1:I1"/>
    <mergeCell ref="A3:I3"/>
    <mergeCell ref="A5:I5"/>
  </mergeCells>
  <pageMargins left="0.7" right="0.7" top="0.75" bottom="0.75" header="0.51180555555555496" footer="0.51180555555555496"/>
  <pageSetup paperSize="9" scale="76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2"/>
  <sheetViews>
    <sheetView topLeftCell="A334" zoomScaleNormal="100" workbookViewId="0">
      <selection activeCell="J273" sqref="J273"/>
    </sheetView>
  </sheetViews>
  <sheetFormatPr defaultColWidth="8.5703125" defaultRowHeight="15" x14ac:dyDescent="0.25"/>
  <cols>
    <col min="1" max="1" width="22.140625" customWidth="1"/>
    <col min="2" max="2" width="32" customWidth="1"/>
    <col min="3" max="6" width="25.28515625" hidden="1" customWidth="1"/>
    <col min="7" max="7" width="19.85546875" hidden="1" customWidth="1"/>
    <col min="8" max="11" width="25.28515625" customWidth="1"/>
  </cols>
  <sheetData>
    <row r="1" spans="1:16" ht="42" customHeight="1" x14ac:dyDescent="0.25">
      <c r="A1" s="261" t="s">
        <v>278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9"/>
      <c r="M1" s="29"/>
      <c r="N1" s="29"/>
      <c r="O1" s="29"/>
      <c r="P1" s="29"/>
    </row>
    <row r="2" spans="1:16" ht="18" x14ac:dyDescent="0.25">
      <c r="A2" s="3"/>
      <c r="B2" s="3"/>
      <c r="C2" s="3"/>
      <c r="D2" s="3"/>
      <c r="E2" s="3"/>
      <c r="F2" s="3"/>
      <c r="G2" s="3"/>
      <c r="H2" s="3"/>
      <c r="I2" s="3"/>
      <c r="J2" s="4"/>
      <c r="K2" s="4"/>
    </row>
    <row r="3" spans="1:16" ht="18" customHeight="1" x14ac:dyDescent="0.25">
      <c r="A3" s="261" t="s">
        <v>95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6" ht="18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4"/>
    </row>
    <row r="5" spans="1:16" ht="25.5" x14ac:dyDescent="0.25">
      <c r="A5" s="49" t="s">
        <v>96</v>
      </c>
      <c r="B5" s="30" t="s">
        <v>97</v>
      </c>
      <c r="C5" s="30" t="s">
        <v>77</v>
      </c>
      <c r="D5" s="30" t="s">
        <v>77</v>
      </c>
      <c r="E5" s="1" t="s">
        <v>87</v>
      </c>
      <c r="F5" s="1" t="s">
        <v>87</v>
      </c>
      <c r="G5" s="1" t="s">
        <v>78</v>
      </c>
      <c r="H5" s="1" t="s">
        <v>293</v>
      </c>
      <c r="I5" s="1" t="s">
        <v>300</v>
      </c>
      <c r="J5" s="1" t="s">
        <v>279</v>
      </c>
      <c r="K5" s="1" t="s">
        <v>5</v>
      </c>
    </row>
    <row r="6" spans="1:16" x14ac:dyDescent="0.25">
      <c r="A6" s="50"/>
      <c r="B6" s="32">
        <v>1</v>
      </c>
      <c r="C6" s="32" t="s">
        <v>33</v>
      </c>
      <c r="D6" s="32" t="s">
        <v>98</v>
      </c>
      <c r="E6" s="32" t="s">
        <v>33</v>
      </c>
      <c r="F6" s="32" t="s">
        <v>98</v>
      </c>
      <c r="G6" s="32" t="s">
        <v>33</v>
      </c>
      <c r="H6" s="32">
        <v>2</v>
      </c>
      <c r="I6" s="32"/>
      <c r="J6" s="32">
        <v>3</v>
      </c>
      <c r="K6" s="32" t="s">
        <v>99</v>
      </c>
    </row>
    <row r="7" spans="1:16" x14ac:dyDescent="0.25">
      <c r="A7" s="208" t="s">
        <v>100</v>
      </c>
      <c r="B7" s="209" t="s">
        <v>101</v>
      </c>
      <c r="C7" s="51" t="e">
        <f t="shared" ref="C7:J13" si="0">C8</f>
        <v>#REF!</v>
      </c>
      <c r="D7" s="51" t="e">
        <f t="shared" si="0"/>
        <v>#REF!</v>
      </c>
      <c r="E7" s="51" t="e">
        <f t="shared" si="0"/>
        <v>#REF!</v>
      </c>
      <c r="F7" s="51" t="e">
        <f t="shared" si="0"/>
        <v>#REF!</v>
      </c>
      <c r="G7" s="51" t="e">
        <f t="shared" si="0"/>
        <v>#REF!</v>
      </c>
      <c r="H7" s="210">
        <v>600</v>
      </c>
      <c r="I7" s="210">
        <v>600</v>
      </c>
      <c r="J7" s="210">
        <f t="shared" si="0"/>
        <v>296</v>
      </c>
      <c r="K7" s="210">
        <f t="shared" ref="K7:K79" si="1">J7/H7*100</f>
        <v>49.333333333333336</v>
      </c>
    </row>
    <row r="8" spans="1:16" x14ac:dyDescent="0.25">
      <c r="A8" s="197" t="s">
        <v>102</v>
      </c>
      <c r="B8" s="198" t="s">
        <v>103</v>
      </c>
      <c r="C8" s="52" t="e">
        <f t="shared" si="0"/>
        <v>#REF!</v>
      </c>
      <c r="D8" s="52" t="e">
        <f t="shared" si="0"/>
        <v>#REF!</v>
      </c>
      <c r="E8" s="52" t="e">
        <f t="shared" si="0"/>
        <v>#REF!</v>
      </c>
      <c r="F8" s="52" t="e">
        <f t="shared" si="0"/>
        <v>#REF!</v>
      </c>
      <c r="G8" s="52" t="e">
        <f t="shared" si="0"/>
        <v>#REF!</v>
      </c>
      <c r="H8" s="199">
        <f t="shared" si="0"/>
        <v>600</v>
      </c>
      <c r="I8" s="199">
        <v>600</v>
      </c>
      <c r="J8" s="199">
        <f t="shared" si="0"/>
        <v>296</v>
      </c>
      <c r="K8" s="199">
        <f t="shared" si="1"/>
        <v>49.333333333333336</v>
      </c>
    </row>
    <row r="9" spans="1:16" ht="25.5" x14ac:dyDescent="0.25">
      <c r="A9" s="53" t="s">
        <v>104</v>
      </c>
      <c r="B9" s="54" t="s">
        <v>105</v>
      </c>
      <c r="C9" s="55" t="e">
        <f t="shared" si="0"/>
        <v>#REF!</v>
      </c>
      <c r="D9" s="55" t="e">
        <f t="shared" si="0"/>
        <v>#REF!</v>
      </c>
      <c r="E9" s="55" t="e">
        <f t="shared" si="0"/>
        <v>#REF!</v>
      </c>
      <c r="F9" s="55" t="e">
        <f t="shared" si="0"/>
        <v>#REF!</v>
      </c>
      <c r="G9" s="55" t="e">
        <f t="shared" si="0"/>
        <v>#REF!</v>
      </c>
      <c r="H9" s="55">
        <f t="shared" si="0"/>
        <v>600</v>
      </c>
      <c r="I9" s="55">
        <v>600</v>
      </c>
      <c r="J9" s="55">
        <f t="shared" si="0"/>
        <v>296</v>
      </c>
      <c r="K9" s="56">
        <f t="shared" si="1"/>
        <v>49.333333333333336</v>
      </c>
    </row>
    <row r="10" spans="1:16" ht="38.25" x14ac:dyDescent="0.25">
      <c r="A10" s="57" t="s">
        <v>106</v>
      </c>
      <c r="B10" s="58" t="s">
        <v>107</v>
      </c>
      <c r="C10" s="59" t="e">
        <f t="shared" si="0"/>
        <v>#REF!</v>
      </c>
      <c r="D10" s="59" t="e">
        <f t="shared" si="0"/>
        <v>#REF!</v>
      </c>
      <c r="E10" s="59" t="e">
        <f t="shared" si="0"/>
        <v>#REF!</v>
      </c>
      <c r="F10" s="59" t="e">
        <f t="shared" si="0"/>
        <v>#REF!</v>
      </c>
      <c r="G10" s="59" t="e">
        <f t="shared" si="0"/>
        <v>#REF!</v>
      </c>
      <c r="H10" s="59">
        <f t="shared" si="0"/>
        <v>600</v>
      </c>
      <c r="I10" s="59">
        <v>600</v>
      </c>
      <c r="J10" s="59">
        <f t="shared" si="0"/>
        <v>296</v>
      </c>
      <c r="K10" s="60">
        <f t="shared" si="1"/>
        <v>49.333333333333336</v>
      </c>
    </row>
    <row r="11" spans="1:16" x14ac:dyDescent="0.25">
      <c r="A11" s="61" t="s">
        <v>52</v>
      </c>
      <c r="B11" s="62" t="s">
        <v>108</v>
      </c>
      <c r="C11" s="63" t="e">
        <f t="shared" si="0"/>
        <v>#REF!</v>
      </c>
      <c r="D11" s="63" t="e">
        <f t="shared" si="0"/>
        <v>#REF!</v>
      </c>
      <c r="E11" s="63" t="e">
        <f t="shared" si="0"/>
        <v>#REF!</v>
      </c>
      <c r="F11" s="63" t="e">
        <f t="shared" si="0"/>
        <v>#REF!</v>
      </c>
      <c r="G11" s="63" t="e">
        <f t="shared" si="0"/>
        <v>#REF!</v>
      </c>
      <c r="H11" s="63">
        <v>600</v>
      </c>
      <c r="I11" s="63">
        <v>600</v>
      </c>
      <c r="J11" s="63">
        <v>296</v>
      </c>
      <c r="K11" s="64">
        <f t="shared" si="1"/>
        <v>49.333333333333336</v>
      </c>
    </row>
    <row r="12" spans="1:16" x14ac:dyDescent="0.25">
      <c r="A12" s="65">
        <v>3</v>
      </c>
      <c r="B12" s="66" t="s">
        <v>109</v>
      </c>
      <c r="C12" s="67" t="e">
        <f t="shared" si="0"/>
        <v>#REF!</v>
      </c>
      <c r="D12" s="67" t="e">
        <f t="shared" si="0"/>
        <v>#REF!</v>
      </c>
      <c r="E12" s="67" t="e">
        <f t="shared" si="0"/>
        <v>#REF!</v>
      </c>
      <c r="F12" s="67" t="e">
        <f t="shared" si="0"/>
        <v>#REF!</v>
      </c>
      <c r="G12" s="67" t="e">
        <f t="shared" si="0"/>
        <v>#REF!</v>
      </c>
      <c r="H12" s="67">
        <f t="shared" si="0"/>
        <v>600</v>
      </c>
      <c r="I12" s="67">
        <v>600</v>
      </c>
      <c r="J12" s="67">
        <f t="shared" si="0"/>
        <v>296</v>
      </c>
      <c r="K12" s="121">
        <f t="shared" si="1"/>
        <v>49.333333333333336</v>
      </c>
    </row>
    <row r="13" spans="1:16" x14ac:dyDescent="0.25">
      <c r="A13" s="69">
        <v>32</v>
      </c>
      <c r="B13" s="70" t="s">
        <v>66</v>
      </c>
      <c r="C13" s="71" t="e">
        <f t="shared" si="0"/>
        <v>#REF!</v>
      </c>
      <c r="D13" s="71" t="e">
        <f t="shared" si="0"/>
        <v>#REF!</v>
      </c>
      <c r="E13" s="71" t="e">
        <f t="shared" si="0"/>
        <v>#REF!</v>
      </c>
      <c r="F13" s="71" t="e">
        <f t="shared" si="0"/>
        <v>#REF!</v>
      </c>
      <c r="G13" s="71" t="e">
        <f t="shared" si="0"/>
        <v>#REF!</v>
      </c>
      <c r="H13" s="71">
        <f t="shared" si="0"/>
        <v>600</v>
      </c>
      <c r="I13" s="71">
        <v>600</v>
      </c>
      <c r="J13" s="71">
        <f t="shared" si="0"/>
        <v>296</v>
      </c>
      <c r="K13" s="128">
        <f t="shared" si="1"/>
        <v>49.333333333333336</v>
      </c>
    </row>
    <row r="14" spans="1:16" x14ac:dyDescent="0.25">
      <c r="A14" s="72">
        <v>322</v>
      </c>
      <c r="B14" s="73" t="s">
        <v>110</v>
      </c>
      <c r="C14" s="36" t="e">
        <f>#REF!</f>
        <v>#REF!</v>
      </c>
      <c r="D14" s="36" t="e">
        <f>#REF!</f>
        <v>#REF!</v>
      </c>
      <c r="E14" s="36" t="e">
        <f>#REF!</f>
        <v>#REF!</v>
      </c>
      <c r="F14" s="36" t="e">
        <f>#REF!</f>
        <v>#REF!</v>
      </c>
      <c r="G14" s="36" t="e">
        <f>#REF!</f>
        <v>#REF!</v>
      </c>
      <c r="H14" s="36">
        <v>600</v>
      </c>
      <c r="I14" s="36">
        <v>600</v>
      </c>
      <c r="J14" s="36">
        <v>296</v>
      </c>
      <c r="K14" s="68">
        <f t="shared" si="1"/>
        <v>49.333333333333336</v>
      </c>
    </row>
    <row r="15" spans="1:16" x14ac:dyDescent="0.25">
      <c r="A15" s="234">
        <v>3222</v>
      </c>
      <c r="B15" s="116" t="s">
        <v>66</v>
      </c>
      <c r="C15" s="36"/>
      <c r="D15" s="36"/>
      <c r="E15" s="36"/>
      <c r="F15" s="36"/>
      <c r="G15" s="36"/>
      <c r="H15" s="38">
        <v>600</v>
      </c>
      <c r="I15" s="38">
        <v>600</v>
      </c>
      <c r="J15" s="38">
        <v>296</v>
      </c>
      <c r="K15" s="107">
        <v>49.33</v>
      </c>
    </row>
    <row r="16" spans="1:16" ht="39" x14ac:dyDescent="0.25">
      <c r="A16" s="237" t="s">
        <v>112</v>
      </c>
      <c r="B16" s="237" t="s">
        <v>280</v>
      </c>
      <c r="C16" s="36"/>
      <c r="D16" s="36"/>
      <c r="E16" s="36"/>
      <c r="F16" s="36"/>
      <c r="G16" s="36"/>
      <c r="H16" s="236">
        <v>0</v>
      </c>
      <c r="I16" s="236">
        <v>0</v>
      </c>
      <c r="J16" s="236">
        <v>5300</v>
      </c>
      <c r="K16" s="235">
        <v>100</v>
      </c>
    </row>
    <row r="17" spans="1:11" ht="26.25" x14ac:dyDescent="0.25">
      <c r="A17" s="238" t="s">
        <v>281</v>
      </c>
      <c r="B17" s="238" t="s">
        <v>282</v>
      </c>
      <c r="C17" s="36"/>
      <c r="D17" s="36"/>
      <c r="E17" s="36"/>
      <c r="F17" s="36"/>
      <c r="G17" s="36"/>
      <c r="H17" s="193">
        <v>0</v>
      </c>
      <c r="I17" s="193">
        <v>0</v>
      </c>
      <c r="J17" s="193">
        <v>5300</v>
      </c>
      <c r="K17" s="171">
        <v>100</v>
      </c>
    </row>
    <row r="18" spans="1:11" x14ac:dyDescent="0.25">
      <c r="A18" s="239">
        <v>3223</v>
      </c>
      <c r="B18" s="73" t="s">
        <v>129</v>
      </c>
      <c r="C18" s="36"/>
      <c r="D18" s="36"/>
      <c r="E18" s="36"/>
      <c r="F18" s="36"/>
      <c r="G18" s="36"/>
      <c r="H18" s="36">
        <v>0</v>
      </c>
      <c r="I18" s="36">
        <v>0</v>
      </c>
      <c r="J18" s="36">
        <v>5300</v>
      </c>
      <c r="K18" s="68">
        <v>100</v>
      </c>
    </row>
    <row r="19" spans="1:11" x14ac:dyDescent="0.25">
      <c r="A19" s="234">
        <v>3223</v>
      </c>
      <c r="B19" s="116" t="s">
        <v>129</v>
      </c>
      <c r="C19" s="36"/>
      <c r="D19" s="36"/>
      <c r="E19" s="36"/>
      <c r="F19" s="36"/>
      <c r="G19" s="36"/>
      <c r="H19" s="36">
        <v>0</v>
      </c>
      <c r="I19" s="36">
        <v>0</v>
      </c>
      <c r="J19" s="36">
        <v>5300</v>
      </c>
      <c r="K19" s="68">
        <v>100</v>
      </c>
    </row>
    <row r="20" spans="1:11" x14ac:dyDescent="0.25">
      <c r="A20" s="211" t="s">
        <v>112</v>
      </c>
      <c r="B20" s="209" t="s">
        <v>113</v>
      </c>
      <c r="C20" s="76">
        <f t="shared" ref="C20:G20" si="2">C21+C40</f>
        <v>593288.46</v>
      </c>
      <c r="D20" s="76">
        <f t="shared" si="2"/>
        <v>78742.910611188534</v>
      </c>
      <c r="E20" s="76">
        <f t="shared" si="2"/>
        <v>2993288.46</v>
      </c>
      <c r="F20" s="76">
        <f t="shared" si="2"/>
        <v>238010.2807087398</v>
      </c>
      <c r="G20" s="76">
        <f t="shared" si="2"/>
        <v>1324577.83</v>
      </c>
      <c r="H20" s="212">
        <v>1100000</v>
      </c>
      <c r="I20" s="212">
        <v>1100000</v>
      </c>
      <c r="J20" s="212">
        <v>37936.129999999997</v>
      </c>
      <c r="K20" s="210">
        <f t="shared" si="1"/>
        <v>3.4487390909090907</v>
      </c>
    </row>
    <row r="21" spans="1:11" x14ac:dyDescent="0.25">
      <c r="A21" s="197" t="s">
        <v>114</v>
      </c>
      <c r="B21" s="197" t="s">
        <v>115</v>
      </c>
      <c r="C21" s="77">
        <f t="shared" ref="C21:H21" si="3">C22</f>
        <v>0</v>
      </c>
      <c r="D21" s="77">
        <f t="shared" si="3"/>
        <v>0</v>
      </c>
      <c r="E21" s="77">
        <f t="shared" si="3"/>
        <v>2400000</v>
      </c>
      <c r="F21" s="77">
        <f t="shared" si="3"/>
        <v>159267.37009755126</v>
      </c>
      <c r="G21" s="77">
        <f t="shared" si="3"/>
        <v>750000</v>
      </c>
      <c r="H21" s="200">
        <f t="shared" si="3"/>
        <v>1100000</v>
      </c>
      <c r="I21" s="200">
        <v>1100000</v>
      </c>
      <c r="J21" s="200">
        <v>37936.129999999997</v>
      </c>
      <c r="K21" s="199">
        <f t="shared" si="1"/>
        <v>3.4487390909090907</v>
      </c>
    </row>
    <row r="22" spans="1:11" ht="26.25" x14ac:dyDescent="0.25">
      <c r="A22" s="78" t="s">
        <v>104</v>
      </c>
      <c r="B22" s="79" t="s">
        <v>116</v>
      </c>
      <c r="C22" s="55">
        <f t="shared" ref="C22:C27" si="4">C23</f>
        <v>0</v>
      </c>
      <c r="D22" s="55">
        <f t="shared" ref="D22:H22" si="5">D23+D29</f>
        <v>0</v>
      </c>
      <c r="E22" s="55">
        <f t="shared" si="5"/>
        <v>2400000</v>
      </c>
      <c r="F22" s="55">
        <f t="shared" si="5"/>
        <v>159267.37009755126</v>
      </c>
      <c r="G22" s="55">
        <f t="shared" si="5"/>
        <v>750000</v>
      </c>
      <c r="H22" s="55">
        <f t="shared" si="5"/>
        <v>1100000</v>
      </c>
      <c r="I22" s="55">
        <v>1100000</v>
      </c>
      <c r="J22" s="55">
        <v>37936.129999999997</v>
      </c>
      <c r="K22" s="56">
        <f t="shared" si="1"/>
        <v>3.4487390909090907</v>
      </c>
    </row>
    <row r="23" spans="1:11" ht="26.25" hidden="1" x14ac:dyDescent="0.25">
      <c r="A23" s="80" t="s">
        <v>117</v>
      </c>
      <c r="B23" s="81" t="s">
        <v>118</v>
      </c>
      <c r="C23" s="59">
        <f t="shared" si="4"/>
        <v>0</v>
      </c>
      <c r="D23" s="59">
        <f t="shared" ref="D23:J27" si="6">D24</f>
        <v>0</v>
      </c>
      <c r="E23" s="59">
        <f t="shared" si="6"/>
        <v>1200000</v>
      </c>
      <c r="F23" s="59">
        <f t="shared" si="6"/>
        <v>159267.37009755126</v>
      </c>
      <c r="G23" s="59">
        <f t="shared" si="6"/>
        <v>0</v>
      </c>
      <c r="H23" s="59">
        <f t="shared" si="6"/>
        <v>0</v>
      </c>
      <c r="I23" s="59"/>
      <c r="J23" s="59">
        <f t="shared" si="6"/>
        <v>0</v>
      </c>
      <c r="K23" s="60" t="e">
        <f t="shared" si="1"/>
        <v>#DIV/0!</v>
      </c>
    </row>
    <row r="24" spans="1:11" hidden="1" x14ac:dyDescent="0.25">
      <c r="A24" s="82" t="s">
        <v>56</v>
      </c>
      <c r="B24" s="83" t="s">
        <v>57</v>
      </c>
      <c r="C24" s="63">
        <f t="shared" si="4"/>
        <v>0</v>
      </c>
      <c r="D24" s="63">
        <f t="shared" si="6"/>
        <v>0</v>
      </c>
      <c r="E24" s="63">
        <f t="shared" si="6"/>
        <v>1200000</v>
      </c>
      <c r="F24" s="63">
        <f t="shared" si="6"/>
        <v>159267.37009755126</v>
      </c>
      <c r="G24" s="63">
        <f t="shared" si="6"/>
        <v>0</v>
      </c>
      <c r="H24" s="63">
        <f t="shared" si="6"/>
        <v>0</v>
      </c>
      <c r="I24" s="63"/>
      <c r="J24" s="63">
        <f t="shared" si="6"/>
        <v>0</v>
      </c>
      <c r="K24" s="64" t="e">
        <f t="shared" si="1"/>
        <v>#DIV/0!</v>
      </c>
    </row>
    <row r="25" spans="1:11" ht="26.25" hidden="1" x14ac:dyDescent="0.25">
      <c r="A25" s="84">
        <v>4</v>
      </c>
      <c r="B25" s="85" t="s">
        <v>72</v>
      </c>
      <c r="C25" s="67">
        <f t="shared" si="4"/>
        <v>0</v>
      </c>
      <c r="D25" s="67">
        <f t="shared" si="6"/>
        <v>0</v>
      </c>
      <c r="E25" s="67">
        <f t="shared" si="6"/>
        <v>1200000</v>
      </c>
      <c r="F25" s="67">
        <f t="shared" si="6"/>
        <v>159267.37009755126</v>
      </c>
      <c r="G25" s="67">
        <f t="shared" si="6"/>
        <v>0</v>
      </c>
      <c r="H25" s="67">
        <f t="shared" si="6"/>
        <v>0</v>
      </c>
      <c r="I25" s="67"/>
      <c r="J25" s="67">
        <f t="shared" si="6"/>
        <v>0</v>
      </c>
      <c r="K25" s="68" t="e">
        <f t="shared" si="1"/>
        <v>#DIV/0!</v>
      </c>
    </row>
    <row r="26" spans="1:11" ht="26.25" hidden="1" x14ac:dyDescent="0.25">
      <c r="A26" s="86">
        <v>45</v>
      </c>
      <c r="B26" s="87" t="s">
        <v>74</v>
      </c>
      <c r="C26" s="71">
        <f t="shared" si="4"/>
        <v>0</v>
      </c>
      <c r="D26" s="71">
        <f t="shared" si="6"/>
        <v>0</v>
      </c>
      <c r="E26" s="71">
        <f t="shared" si="6"/>
        <v>1200000</v>
      </c>
      <c r="F26" s="71">
        <f t="shared" si="6"/>
        <v>159267.37009755126</v>
      </c>
      <c r="G26" s="71">
        <f t="shared" si="6"/>
        <v>0</v>
      </c>
      <c r="H26" s="71">
        <f t="shared" si="6"/>
        <v>0</v>
      </c>
      <c r="I26" s="71"/>
      <c r="J26" s="71">
        <f t="shared" si="6"/>
        <v>0</v>
      </c>
      <c r="K26" s="68" t="e">
        <f t="shared" si="1"/>
        <v>#DIV/0!</v>
      </c>
    </row>
    <row r="27" spans="1:11" ht="26.25" hidden="1" x14ac:dyDescent="0.25">
      <c r="A27" s="88">
        <v>451</v>
      </c>
      <c r="B27" s="89" t="s">
        <v>119</v>
      </c>
      <c r="C27" s="36">
        <f t="shared" si="4"/>
        <v>0</v>
      </c>
      <c r="D27" s="36">
        <f t="shared" si="6"/>
        <v>0</v>
      </c>
      <c r="E27" s="36">
        <f t="shared" si="6"/>
        <v>1200000</v>
      </c>
      <c r="F27" s="36">
        <f t="shared" si="6"/>
        <v>159267.37009755126</v>
      </c>
      <c r="G27" s="36">
        <f t="shared" si="6"/>
        <v>0</v>
      </c>
      <c r="H27" s="36">
        <f t="shared" si="6"/>
        <v>0</v>
      </c>
      <c r="I27" s="36"/>
      <c r="J27" s="36">
        <f t="shared" si="6"/>
        <v>0</v>
      </c>
      <c r="K27" s="68" t="e">
        <f t="shared" si="1"/>
        <v>#DIV/0!</v>
      </c>
    </row>
    <row r="28" spans="1:11" ht="26.25" hidden="1" x14ac:dyDescent="0.25">
      <c r="A28" s="74">
        <v>4511</v>
      </c>
      <c r="B28" s="75" t="s">
        <v>119</v>
      </c>
      <c r="C28" s="38">
        <v>0</v>
      </c>
      <c r="D28" s="38">
        <f>C28/7.5345</f>
        <v>0</v>
      </c>
      <c r="E28" s="42">
        <v>1200000</v>
      </c>
      <c r="F28" s="38">
        <f>E28/7.5345</f>
        <v>159267.37009755126</v>
      </c>
      <c r="G28" s="38">
        <v>0</v>
      </c>
      <c r="H28" s="42">
        <f>G28/7.5345</f>
        <v>0</v>
      </c>
      <c r="I28" s="42"/>
      <c r="J28" s="42">
        <v>0</v>
      </c>
      <c r="K28" s="68" t="e">
        <f t="shared" si="1"/>
        <v>#DIV/0!</v>
      </c>
    </row>
    <row r="29" spans="1:11" ht="26.25" x14ac:dyDescent="0.25">
      <c r="A29" s="80" t="s">
        <v>266</v>
      </c>
      <c r="B29" s="81" t="s">
        <v>267</v>
      </c>
      <c r="C29" s="59">
        <f t="shared" ref="C29:H32" si="7">C30</f>
        <v>0</v>
      </c>
      <c r="D29" s="59">
        <f t="shared" si="7"/>
        <v>0</v>
      </c>
      <c r="E29" s="59">
        <f t="shared" si="7"/>
        <v>1200000</v>
      </c>
      <c r="F29" s="59">
        <f t="shared" si="7"/>
        <v>0</v>
      </c>
      <c r="G29" s="59">
        <f t="shared" si="7"/>
        <v>750000</v>
      </c>
      <c r="H29" s="59">
        <v>1100000</v>
      </c>
      <c r="I29" s="59">
        <v>1100000</v>
      </c>
      <c r="J29" s="59">
        <v>37936.129999999997</v>
      </c>
      <c r="K29" s="60">
        <f t="shared" si="1"/>
        <v>3.4487390909090907</v>
      </c>
    </row>
    <row r="30" spans="1:11" x14ac:dyDescent="0.25">
      <c r="A30" s="82" t="s">
        <v>56</v>
      </c>
      <c r="B30" s="83" t="s">
        <v>57</v>
      </c>
      <c r="C30" s="63">
        <f t="shared" si="7"/>
        <v>0</v>
      </c>
      <c r="D30" s="63">
        <f t="shared" si="7"/>
        <v>0</v>
      </c>
      <c r="E30" s="63">
        <f t="shared" si="7"/>
        <v>1200000</v>
      </c>
      <c r="F30" s="63">
        <f t="shared" si="7"/>
        <v>0</v>
      </c>
      <c r="G30" s="63">
        <f t="shared" si="7"/>
        <v>750000</v>
      </c>
      <c r="H30" s="63">
        <f t="shared" si="7"/>
        <v>10000</v>
      </c>
      <c r="I30" s="63">
        <v>10000</v>
      </c>
      <c r="J30" s="63">
        <v>37936.129999999997</v>
      </c>
      <c r="K30" s="64">
        <f t="shared" si="1"/>
        <v>379.36129999999997</v>
      </c>
    </row>
    <row r="31" spans="1:11" ht="26.25" x14ac:dyDescent="0.25">
      <c r="A31" s="84">
        <v>4</v>
      </c>
      <c r="B31" s="85" t="s">
        <v>72</v>
      </c>
      <c r="C31" s="67">
        <f t="shared" si="7"/>
        <v>0</v>
      </c>
      <c r="D31" s="67">
        <f t="shared" si="7"/>
        <v>0</v>
      </c>
      <c r="E31" s="67">
        <f t="shared" si="7"/>
        <v>1200000</v>
      </c>
      <c r="F31" s="67">
        <f t="shared" si="7"/>
        <v>0</v>
      </c>
      <c r="G31" s="67">
        <f t="shared" si="7"/>
        <v>750000</v>
      </c>
      <c r="H31" s="67">
        <f t="shared" si="7"/>
        <v>10000</v>
      </c>
      <c r="I31" s="67">
        <v>10000</v>
      </c>
      <c r="J31" s="67">
        <v>37936</v>
      </c>
      <c r="K31" s="121">
        <f t="shared" si="1"/>
        <v>379.36</v>
      </c>
    </row>
    <row r="32" spans="1:11" ht="26.25" x14ac:dyDescent="0.25">
      <c r="A32" s="86">
        <v>42</v>
      </c>
      <c r="B32" s="87" t="s">
        <v>73</v>
      </c>
      <c r="C32" s="71">
        <f t="shared" si="7"/>
        <v>0</v>
      </c>
      <c r="D32" s="71">
        <f t="shared" si="7"/>
        <v>0</v>
      </c>
      <c r="E32" s="71">
        <f t="shared" si="7"/>
        <v>1200000</v>
      </c>
      <c r="F32" s="71">
        <f t="shared" si="7"/>
        <v>0</v>
      </c>
      <c r="G32" s="71">
        <f t="shared" si="7"/>
        <v>750000</v>
      </c>
      <c r="H32" s="71">
        <v>10000</v>
      </c>
      <c r="I32" s="71">
        <v>10000</v>
      </c>
      <c r="J32" s="71">
        <v>37936.129999999997</v>
      </c>
      <c r="K32" s="128">
        <f t="shared" si="1"/>
        <v>379.36129999999997</v>
      </c>
    </row>
    <row r="33" spans="1:11" x14ac:dyDescent="0.25">
      <c r="A33" s="88">
        <v>421</v>
      </c>
      <c r="B33" s="89" t="s">
        <v>265</v>
      </c>
      <c r="C33" s="36">
        <f>C39</f>
        <v>0</v>
      </c>
      <c r="D33" s="36">
        <f>D39</f>
        <v>0</v>
      </c>
      <c r="E33" s="36">
        <f>E39</f>
        <v>1200000</v>
      </c>
      <c r="F33" s="36">
        <f>F39</f>
        <v>0</v>
      </c>
      <c r="G33" s="36">
        <f>G39</f>
        <v>750000</v>
      </c>
      <c r="H33" s="36">
        <v>10000</v>
      </c>
      <c r="I33" s="36">
        <v>10000</v>
      </c>
      <c r="J33" s="36">
        <v>37936.129999999997</v>
      </c>
      <c r="K33" s="68">
        <f t="shared" si="1"/>
        <v>379.36129999999997</v>
      </c>
    </row>
    <row r="34" spans="1:11" x14ac:dyDescent="0.25">
      <c r="A34" s="74">
        <v>4212</v>
      </c>
      <c r="B34" s="75" t="s">
        <v>264</v>
      </c>
      <c r="C34" s="36"/>
      <c r="D34" s="36"/>
      <c r="E34" s="36"/>
      <c r="F34" s="36"/>
      <c r="G34" s="36"/>
      <c r="H34" s="36">
        <v>10000</v>
      </c>
      <c r="I34" s="36">
        <v>10000</v>
      </c>
      <c r="J34" s="36">
        <v>37936.129999999997</v>
      </c>
      <c r="K34" s="68">
        <v>0</v>
      </c>
    </row>
    <row r="35" spans="1:11" x14ac:dyDescent="0.25">
      <c r="A35" s="220" t="s">
        <v>268</v>
      </c>
      <c r="B35" s="219" t="s">
        <v>39</v>
      </c>
      <c r="C35" s="36"/>
      <c r="D35" s="36"/>
      <c r="E35" s="36"/>
      <c r="F35" s="36"/>
      <c r="G35" s="36"/>
      <c r="H35" s="184">
        <v>1090000</v>
      </c>
      <c r="I35" s="184">
        <v>1090000</v>
      </c>
      <c r="J35" s="184">
        <v>0</v>
      </c>
      <c r="K35" s="126">
        <v>0</v>
      </c>
    </row>
    <row r="36" spans="1:11" ht="26.25" x14ac:dyDescent="0.25">
      <c r="A36" s="88">
        <v>4</v>
      </c>
      <c r="B36" s="89" t="s">
        <v>72</v>
      </c>
      <c r="C36" s="36"/>
      <c r="D36" s="36"/>
      <c r="E36" s="36"/>
      <c r="F36" s="36"/>
      <c r="G36" s="36"/>
      <c r="H36" s="36">
        <v>1090000</v>
      </c>
      <c r="I36" s="36">
        <v>1090000</v>
      </c>
      <c r="J36" s="36">
        <v>0</v>
      </c>
      <c r="K36" s="68">
        <v>0</v>
      </c>
    </row>
    <row r="37" spans="1:11" ht="26.25" x14ac:dyDescent="0.25">
      <c r="A37" s="88">
        <v>42</v>
      </c>
      <c r="B37" s="89" t="s">
        <v>73</v>
      </c>
      <c r="C37" s="36"/>
      <c r="D37" s="36"/>
      <c r="E37" s="36"/>
      <c r="F37" s="36"/>
      <c r="G37" s="36"/>
      <c r="H37" s="36">
        <v>1090000</v>
      </c>
      <c r="I37" s="36">
        <v>1090000</v>
      </c>
      <c r="J37" s="36">
        <v>0</v>
      </c>
      <c r="K37" s="68">
        <v>0</v>
      </c>
    </row>
    <row r="38" spans="1:11" x14ac:dyDescent="0.25">
      <c r="A38" s="88">
        <v>421</v>
      </c>
      <c r="B38" s="89" t="s">
        <v>265</v>
      </c>
      <c r="C38" s="36"/>
      <c r="D38" s="36"/>
      <c r="E38" s="36"/>
      <c r="F38" s="36"/>
      <c r="G38" s="36"/>
      <c r="H38" s="36">
        <v>1090000</v>
      </c>
      <c r="I38" s="36">
        <v>1090000</v>
      </c>
      <c r="J38" s="36">
        <v>0</v>
      </c>
      <c r="K38" s="68">
        <v>0</v>
      </c>
    </row>
    <row r="39" spans="1:11" x14ac:dyDescent="0.25">
      <c r="A39" s="74">
        <v>4212</v>
      </c>
      <c r="B39" s="75" t="s">
        <v>264</v>
      </c>
      <c r="C39" s="38">
        <v>0</v>
      </c>
      <c r="D39" s="38">
        <f>C39/7.5345</f>
        <v>0</v>
      </c>
      <c r="E39" s="42">
        <v>1200000</v>
      </c>
      <c r="F39" s="38">
        <v>0</v>
      </c>
      <c r="G39" s="38">
        <v>750000</v>
      </c>
      <c r="H39" s="42">
        <v>1090000</v>
      </c>
      <c r="I39" s="42">
        <v>1090000</v>
      </c>
      <c r="J39" s="42">
        <v>0</v>
      </c>
      <c r="K39" s="68">
        <f t="shared" si="1"/>
        <v>0</v>
      </c>
    </row>
    <row r="40" spans="1:11" ht="29.25" customHeight="1" x14ac:dyDescent="0.25">
      <c r="A40" s="201" t="s">
        <v>120</v>
      </c>
      <c r="B40" s="201" t="s">
        <v>121</v>
      </c>
      <c r="C40" s="77">
        <f t="shared" ref="C40:H40" si="8">C41</f>
        <v>593288.46</v>
      </c>
      <c r="D40" s="77">
        <f t="shared" si="8"/>
        <v>78742.910611188534</v>
      </c>
      <c r="E40" s="77">
        <f t="shared" si="8"/>
        <v>593288.46</v>
      </c>
      <c r="F40" s="77">
        <f t="shared" si="8"/>
        <v>78742.910611188534</v>
      </c>
      <c r="G40" s="77">
        <f t="shared" si="8"/>
        <v>574577.82999999996</v>
      </c>
      <c r="H40" s="200">
        <f t="shared" si="8"/>
        <v>76898</v>
      </c>
      <c r="I40" s="200">
        <v>85080</v>
      </c>
      <c r="J40" s="200">
        <v>84968.83</v>
      </c>
      <c r="K40" s="199">
        <v>77.36</v>
      </c>
    </row>
    <row r="41" spans="1:11" ht="39" x14ac:dyDescent="0.25">
      <c r="A41" s="78" t="s">
        <v>104</v>
      </c>
      <c r="B41" s="79" t="s">
        <v>122</v>
      </c>
      <c r="C41" s="55">
        <f>C42+C73</f>
        <v>593288.46</v>
      </c>
      <c r="D41" s="55">
        <f>D42+D73</f>
        <v>78742.910611188534</v>
      </c>
      <c r="E41" s="55">
        <f>E42+E73</f>
        <v>593288.46</v>
      </c>
      <c r="F41" s="55">
        <f>F42+F73</f>
        <v>78742.910611188534</v>
      </c>
      <c r="G41" s="55">
        <f>G42+G73</f>
        <v>574577.82999999996</v>
      </c>
      <c r="H41" s="55">
        <v>76898</v>
      </c>
      <c r="I41" s="55">
        <v>85080</v>
      </c>
      <c r="J41" s="55">
        <v>84968.83</v>
      </c>
      <c r="K41" s="56">
        <f t="shared" si="1"/>
        <v>110.49550053317381</v>
      </c>
    </row>
    <row r="42" spans="1:11" x14ac:dyDescent="0.25">
      <c r="A42" s="90" t="s">
        <v>123</v>
      </c>
      <c r="B42" s="80" t="s">
        <v>64</v>
      </c>
      <c r="C42" s="59">
        <f t="shared" ref="C42:J43" si="9">C43</f>
        <v>483900</v>
      </c>
      <c r="D42" s="59">
        <f t="shared" si="9"/>
        <v>64224.566991837542</v>
      </c>
      <c r="E42" s="59">
        <f t="shared" si="9"/>
        <v>483900</v>
      </c>
      <c r="F42" s="59">
        <f t="shared" si="9"/>
        <v>64224.56699183755</v>
      </c>
      <c r="G42" s="59">
        <f t="shared" si="9"/>
        <v>464011.25</v>
      </c>
      <c r="H42" s="59">
        <f t="shared" si="9"/>
        <v>64836</v>
      </c>
      <c r="I42" s="59">
        <v>72675</v>
      </c>
      <c r="J42" s="59">
        <f t="shared" si="9"/>
        <v>72563.83</v>
      </c>
      <c r="K42" s="60">
        <f t="shared" si="1"/>
        <v>111.91904189030785</v>
      </c>
    </row>
    <row r="43" spans="1:11" x14ac:dyDescent="0.25">
      <c r="A43" s="82" t="s">
        <v>54</v>
      </c>
      <c r="B43" s="83" t="s">
        <v>67</v>
      </c>
      <c r="C43" s="63">
        <f t="shared" si="9"/>
        <v>483900</v>
      </c>
      <c r="D43" s="63">
        <f t="shared" si="9"/>
        <v>64224.566991837542</v>
      </c>
      <c r="E43" s="63">
        <f t="shared" si="9"/>
        <v>483900</v>
      </c>
      <c r="F43" s="63">
        <f t="shared" si="9"/>
        <v>64224.56699183755</v>
      </c>
      <c r="G43" s="63">
        <f t="shared" si="9"/>
        <v>464011.25</v>
      </c>
      <c r="H43" s="63">
        <f t="shared" si="9"/>
        <v>64836</v>
      </c>
      <c r="I43" s="63">
        <v>72675</v>
      </c>
      <c r="J43" s="63">
        <v>72563.83</v>
      </c>
      <c r="K43" s="64">
        <f t="shared" si="1"/>
        <v>111.91904189030785</v>
      </c>
    </row>
    <row r="44" spans="1:11" x14ac:dyDescent="0.25">
      <c r="A44" s="84">
        <v>3</v>
      </c>
      <c r="B44" s="91" t="s">
        <v>109</v>
      </c>
      <c r="C44" s="67">
        <f t="shared" ref="C44:G44" si="10">C45+C70</f>
        <v>483900</v>
      </c>
      <c r="D44" s="67">
        <f t="shared" si="10"/>
        <v>64224.566991837542</v>
      </c>
      <c r="E44" s="67">
        <f t="shared" si="10"/>
        <v>483900</v>
      </c>
      <c r="F44" s="67">
        <f t="shared" si="10"/>
        <v>64224.56699183755</v>
      </c>
      <c r="G44" s="67">
        <f t="shared" si="10"/>
        <v>464011.25</v>
      </c>
      <c r="H44" s="67">
        <v>64836</v>
      </c>
      <c r="I44" s="67">
        <v>72675</v>
      </c>
      <c r="J44" s="67">
        <v>72563.83</v>
      </c>
      <c r="K44" s="121">
        <f t="shared" si="1"/>
        <v>111.91904189030785</v>
      </c>
    </row>
    <row r="45" spans="1:11" x14ac:dyDescent="0.25">
      <c r="A45" s="86">
        <v>32</v>
      </c>
      <c r="B45" s="87" t="s">
        <v>66</v>
      </c>
      <c r="C45" s="71">
        <f t="shared" ref="C45:G45" si="11">C46+C50+C55+C64</f>
        <v>477900</v>
      </c>
      <c r="D45" s="71">
        <f t="shared" si="11"/>
        <v>63428.230141349784</v>
      </c>
      <c r="E45" s="71">
        <f t="shared" si="11"/>
        <v>477900</v>
      </c>
      <c r="F45" s="71">
        <f t="shared" si="11"/>
        <v>63428.230141349792</v>
      </c>
      <c r="G45" s="71">
        <f t="shared" si="11"/>
        <v>458011.25</v>
      </c>
      <c r="H45" s="71">
        <v>62974.22</v>
      </c>
      <c r="I45" s="71">
        <v>71575</v>
      </c>
      <c r="J45" s="71">
        <v>71575</v>
      </c>
      <c r="K45" s="128">
        <f t="shared" si="1"/>
        <v>113.65762053106812</v>
      </c>
    </row>
    <row r="46" spans="1:11" x14ac:dyDescent="0.25">
      <c r="A46" s="88">
        <v>321</v>
      </c>
      <c r="B46" s="89" t="s">
        <v>124</v>
      </c>
      <c r="C46" s="36">
        <f t="shared" ref="C46:H46" si="12">SUM(C47:C49)</f>
        <v>13608</v>
      </c>
      <c r="D46" s="36">
        <f t="shared" si="12"/>
        <v>1806.0919769062311</v>
      </c>
      <c r="E46" s="36">
        <f t="shared" si="12"/>
        <v>13608</v>
      </c>
      <c r="F46" s="36">
        <f t="shared" si="12"/>
        <v>1806.0919769062316</v>
      </c>
      <c r="G46" s="36">
        <f t="shared" si="12"/>
        <v>19608</v>
      </c>
      <c r="H46" s="36">
        <f t="shared" si="12"/>
        <v>7800</v>
      </c>
      <c r="I46" s="36">
        <v>12000</v>
      </c>
      <c r="J46" s="36">
        <v>12000</v>
      </c>
      <c r="K46" s="68">
        <f t="shared" si="1"/>
        <v>153.84615384615387</v>
      </c>
    </row>
    <row r="47" spans="1:11" x14ac:dyDescent="0.25">
      <c r="A47" s="74">
        <v>3211</v>
      </c>
      <c r="B47" s="75" t="s">
        <v>125</v>
      </c>
      <c r="C47" s="38">
        <v>7699.8</v>
      </c>
      <c r="D47" s="38">
        <f>C47/7.5345</f>
        <v>1021.9390802309376</v>
      </c>
      <c r="E47" s="42">
        <v>8000</v>
      </c>
      <c r="F47" s="38">
        <f>E47/7.5345</f>
        <v>1061.7824673170085</v>
      </c>
      <c r="G47" s="38">
        <v>14000</v>
      </c>
      <c r="H47" s="42">
        <v>6000</v>
      </c>
      <c r="I47" s="42">
        <v>8500</v>
      </c>
      <c r="J47" s="42">
        <v>10646</v>
      </c>
      <c r="K47" s="68">
        <f t="shared" si="1"/>
        <v>177.43333333333334</v>
      </c>
    </row>
    <row r="48" spans="1:11" x14ac:dyDescent="0.25">
      <c r="A48" s="74">
        <v>3213</v>
      </c>
      <c r="B48" s="75" t="s">
        <v>126</v>
      </c>
      <c r="C48" s="38">
        <v>3940</v>
      </c>
      <c r="D48" s="38">
        <f>C48/7.5345</f>
        <v>522.92786515362661</v>
      </c>
      <c r="E48" s="42">
        <v>3608</v>
      </c>
      <c r="F48" s="38">
        <f>E48/7.5345</f>
        <v>478.86389275997078</v>
      </c>
      <c r="G48" s="38">
        <v>3608</v>
      </c>
      <c r="H48" s="42">
        <v>1000</v>
      </c>
      <c r="I48" s="42">
        <v>700</v>
      </c>
      <c r="J48" s="42">
        <v>1070</v>
      </c>
      <c r="K48" s="68">
        <f t="shared" si="1"/>
        <v>107</v>
      </c>
    </row>
    <row r="49" spans="1:11" x14ac:dyDescent="0.25">
      <c r="A49" s="74">
        <v>3214</v>
      </c>
      <c r="B49" s="75" t="s">
        <v>127</v>
      </c>
      <c r="C49" s="38">
        <v>1968.2</v>
      </c>
      <c r="D49" s="38">
        <f>C49/7.5345</f>
        <v>261.22503152166701</v>
      </c>
      <c r="E49" s="42">
        <v>2000</v>
      </c>
      <c r="F49" s="38">
        <f>E49/7.5345</f>
        <v>265.44561682925212</v>
      </c>
      <c r="G49" s="38">
        <v>2000</v>
      </c>
      <c r="H49" s="42">
        <v>800</v>
      </c>
      <c r="I49" s="42">
        <v>2800</v>
      </c>
      <c r="J49" s="42">
        <v>284</v>
      </c>
      <c r="K49" s="68">
        <f t="shared" si="1"/>
        <v>35.5</v>
      </c>
    </row>
    <row r="50" spans="1:11" x14ac:dyDescent="0.25">
      <c r="A50" s="88">
        <v>322</v>
      </c>
      <c r="B50" s="89" t="s">
        <v>110</v>
      </c>
      <c r="C50" s="36">
        <f t="shared" ref="C50:H50" si="13">SUM(C51:C54)</f>
        <v>290000</v>
      </c>
      <c r="D50" s="36">
        <f t="shared" si="13"/>
        <v>38489.614440241552</v>
      </c>
      <c r="E50" s="36">
        <f t="shared" si="13"/>
        <v>290000</v>
      </c>
      <c r="F50" s="36">
        <f t="shared" si="13"/>
        <v>38489.614440241559</v>
      </c>
      <c r="G50" s="36">
        <f t="shared" si="13"/>
        <v>243611.25</v>
      </c>
      <c r="H50" s="36">
        <f t="shared" si="13"/>
        <v>37600</v>
      </c>
      <c r="I50" s="36">
        <v>39182</v>
      </c>
      <c r="J50" s="36">
        <v>39182</v>
      </c>
      <c r="K50" s="68">
        <f t="shared" si="1"/>
        <v>104.20744680851064</v>
      </c>
    </row>
    <row r="51" spans="1:11" x14ac:dyDescent="0.25">
      <c r="A51" s="74">
        <v>3221</v>
      </c>
      <c r="B51" s="75" t="s">
        <v>128</v>
      </c>
      <c r="C51" s="38">
        <v>147973.85999999999</v>
      </c>
      <c r="D51" s="38">
        <f>C51/7.5345</f>
        <v>19639.506271152695</v>
      </c>
      <c r="E51" s="42">
        <v>130000</v>
      </c>
      <c r="F51" s="38">
        <f>E51/7.5345</f>
        <v>17253.965093901385</v>
      </c>
      <c r="G51" s="38">
        <v>90000</v>
      </c>
      <c r="H51" s="42">
        <v>9000</v>
      </c>
      <c r="I51" s="42">
        <v>9000</v>
      </c>
      <c r="J51" s="42">
        <v>9949.4599999999991</v>
      </c>
      <c r="K51" s="68">
        <f t="shared" si="1"/>
        <v>110.54955555555554</v>
      </c>
    </row>
    <row r="52" spans="1:11" x14ac:dyDescent="0.25">
      <c r="A52" s="74">
        <v>3223</v>
      </c>
      <c r="B52" s="75" t="s">
        <v>129</v>
      </c>
      <c r="C52" s="38">
        <v>105066.56</v>
      </c>
      <c r="D52" s="38">
        <f>C52/7.5345</f>
        <v>13944.728913663812</v>
      </c>
      <c r="E52" s="42">
        <v>120000</v>
      </c>
      <c r="F52" s="38">
        <f>E52/7.5345</f>
        <v>15926.737009755125</v>
      </c>
      <c r="G52" s="38">
        <v>98611.25</v>
      </c>
      <c r="H52" s="42">
        <v>27000</v>
      </c>
      <c r="I52" s="42">
        <v>28582</v>
      </c>
      <c r="J52" s="42">
        <v>28660.91</v>
      </c>
      <c r="K52" s="68">
        <f t="shared" si="1"/>
        <v>106.15151851851851</v>
      </c>
    </row>
    <row r="53" spans="1:11" x14ac:dyDescent="0.25">
      <c r="A53" s="74">
        <v>3225</v>
      </c>
      <c r="B53" s="75" t="s">
        <v>130</v>
      </c>
      <c r="C53" s="38">
        <v>32832.370000000003</v>
      </c>
      <c r="D53" s="38">
        <f>C53/7.5345</f>
        <v>4357.6043533081165</v>
      </c>
      <c r="E53" s="42">
        <v>35000</v>
      </c>
      <c r="F53" s="38">
        <f>E53/7.5345</f>
        <v>4645.298294511912</v>
      </c>
      <c r="G53" s="38">
        <v>50000</v>
      </c>
      <c r="H53" s="42">
        <v>400</v>
      </c>
      <c r="I53" s="42">
        <v>400</v>
      </c>
      <c r="J53" s="42">
        <v>84</v>
      </c>
      <c r="K53" s="68">
        <f t="shared" si="1"/>
        <v>21</v>
      </c>
    </row>
    <row r="54" spans="1:11" ht="26.25" x14ac:dyDescent="0.25">
      <c r="A54" s="74">
        <v>3227</v>
      </c>
      <c r="B54" s="75" t="s">
        <v>131</v>
      </c>
      <c r="C54" s="38">
        <v>4127.21</v>
      </c>
      <c r="D54" s="38">
        <f>C54/7.5345</f>
        <v>547.77490211692873</v>
      </c>
      <c r="E54" s="42">
        <v>5000</v>
      </c>
      <c r="F54" s="38">
        <f>E54/7.5345</f>
        <v>663.61404207313024</v>
      </c>
      <c r="G54" s="38">
        <v>5000</v>
      </c>
      <c r="H54" s="42">
        <v>1200</v>
      </c>
      <c r="I54" s="42">
        <v>1200</v>
      </c>
      <c r="J54" s="42">
        <v>487.63</v>
      </c>
      <c r="K54" s="68">
        <f t="shared" si="1"/>
        <v>40.635833333333331</v>
      </c>
    </row>
    <row r="55" spans="1:11" x14ac:dyDescent="0.25">
      <c r="A55" s="88">
        <v>323</v>
      </c>
      <c r="B55" s="89" t="s">
        <v>132</v>
      </c>
      <c r="C55" s="36">
        <f t="shared" ref="C55:H55" si="14">SUM(C56:C63)</f>
        <v>134500</v>
      </c>
      <c r="D55" s="36">
        <f t="shared" si="14"/>
        <v>17851.217731767203</v>
      </c>
      <c r="E55" s="36">
        <f t="shared" si="14"/>
        <v>134500</v>
      </c>
      <c r="F55" s="36">
        <f t="shared" si="14"/>
        <v>17851.217731767203</v>
      </c>
      <c r="G55" s="36">
        <f t="shared" si="14"/>
        <v>156000</v>
      </c>
      <c r="H55" s="36">
        <f t="shared" si="14"/>
        <v>16574.22</v>
      </c>
      <c r="I55" s="36">
        <v>18331.22</v>
      </c>
      <c r="J55" s="36">
        <v>18331.22</v>
      </c>
      <c r="K55" s="68">
        <f t="shared" si="1"/>
        <v>110.60080052032615</v>
      </c>
    </row>
    <row r="56" spans="1:11" x14ac:dyDescent="0.25">
      <c r="A56" s="74">
        <v>3231</v>
      </c>
      <c r="B56" s="75" t="s">
        <v>133</v>
      </c>
      <c r="C56" s="38">
        <v>15651.34</v>
      </c>
      <c r="D56" s="38">
        <f t="shared" ref="D56:D63" si="15">C56/7.5345</f>
        <v>2077.2898002521733</v>
      </c>
      <c r="E56" s="42">
        <v>15000</v>
      </c>
      <c r="F56" s="38">
        <f t="shared" ref="F56:F63" si="16">E56/7.5345</f>
        <v>1990.8421262193906</v>
      </c>
      <c r="G56" s="38">
        <v>14000</v>
      </c>
      <c r="H56" s="42">
        <v>1799.29</v>
      </c>
      <c r="I56" s="42">
        <v>1799.29</v>
      </c>
      <c r="J56" s="42">
        <v>1734.84</v>
      </c>
      <c r="K56" s="68">
        <f t="shared" si="1"/>
        <v>96.418031556891876</v>
      </c>
    </row>
    <row r="57" spans="1:11" x14ac:dyDescent="0.25">
      <c r="A57" s="74">
        <v>3233</v>
      </c>
      <c r="B57" s="75" t="s">
        <v>134</v>
      </c>
      <c r="C57" s="38">
        <v>2835</v>
      </c>
      <c r="D57" s="38">
        <f t="shared" si="15"/>
        <v>376.26916185546486</v>
      </c>
      <c r="E57" s="42">
        <v>4000</v>
      </c>
      <c r="F57" s="38">
        <f t="shared" si="16"/>
        <v>530.89123365850423</v>
      </c>
      <c r="G57" s="38">
        <v>3500</v>
      </c>
      <c r="H57" s="42">
        <v>265.45</v>
      </c>
      <c r="I57" s="42">
        <v>265.45</v>
      </c>
      <c r="J57" s="42">
        <v>212.4</v>
      </c>
      <c r="K57" s="68">
        <f t="shared" si="1"/>
        <v>80.015068751177253</v>
      </c>
    </row>
    <row r="58" spans="1:11" x14ac:dyDescent="0.25">
      <c r="A58" s="74">
        <v>3234</v>
      </c>
      <c r="B58" s="75" t="s">
        <v>135</v>
      </c>
      <c r="C58" s="38">
        <v>55712.36</v>
      </c>
      <c r="D58" s="38">
        <f t="shared" si="15"/>
        <v>7394.3008826066753</v>
      </c>
      <c r="E58" s="42">
        <v>56000</v>
      </c>
      <c r="F58" s="38">
        <f t="shared" si="16"/>
        <v>7432.4772712190588</v>
      </c>
      <c r="G58" s="38">
        <v>56000</v>
      </c>
      <c r="H58" s="42">
        <v>4700</v>
      </c>
      <c r="I58" s="42">
        <v>5200</v>
      </c>
      <c r="J58" s="42">
        <v>5787.95</v>
      </c>
      <c r="K58" s="68">
        <f t="shared" si="1"/>
        <v>123.14787234042552</v>
      </c>
    </row>
    <row r="59" spans="1:11" x14ac:dyDescent="0.25">
      <c r="A59" s="74">
        <v>3235</v>
      </c>
      <c r="B59" s="75" t="s">
        <v>136</v>
      </c>
      <c r="C59" s="38">
        <v>10567.5</v>
      </c>
      <c r="D59" s="38">
        <f t="shared" si="15"/>
        <v>1402.5482779215608</v>
      </c>
      <c r="E59" s="42">
        <v>10000</v>
      </c>
      <c r="F59" s="38">
        <f t="shared" si="16"/>
        <v>1327.2280841462605</v>
      </c>
      <c r="G59" s="38">
        <v>11000</v>
      </c>
      <c r="H59" s="42">
        <v>3500</v>
      </c>
      <c r="I59" s="42">
        <v>3500</v>
      </c>
      <c r="J59" s="42">
        <v>3932.23</v>
      </c>
      <c r="K59" s="68">
        <f t="shared" si="1"/>
        <v>112.34942857142858</v>
      </c>
    </row>
    <row r="60" spans="1:11" x14ac:dyDescent="0.25">
      <c r="A60" s="74">
        <v>3236</v>
      </c>
      <c r="B60" s="75" t="s">
        <v>137</v>
      </c>
      <c r="C60" s="38">
        <v>12500</v>
      </c>
      <c r="D60" s="38">
        <f t="shared" si="15"/>
        <v>1659.0351051828256</v>
      </c>
      <c r="E60" s="42">
        <v>18000</v>
      </c>
      <c r="F60" s="38">
        <f t="shared" si="16"/>
        <v>2389.0105514632687</v>
      </c>
      <c r="G60" s="38">
        <v>45000</v>
      </c>
      <c r="H60" s="42">
        <v>3411.31</v>
      </c>
      <c r="I60" s="42">
        <v>4011.31</v>
      </c>
      <c r="J60" s="42">
        <v>3631.76</v>
      </c>
      <c r="K60" s="68">
        <f t="shared" si="1"/>
        <v>106.4623267894152</v>
      </c>
    </row>
    <row r="61" spans="1:11" x14ac:dyDescent="0.25">
      <c r="A61" s="74">
        <v>3237</v>
      </c>
      <c r="B61" s="75" t="s">
        <v>138</v>
      </c>
      <c r="C61" s="38">
        <v>0</v>
      </c>
      <c r="D61" s="38">
        <f t="shared" si="15"/>
        <v>0</v>
      </c>
      <c r="E61" s="42">
        <v>500</v>
      </c>
      <c r="F61" s="38">
        <f t="shared" si="16"/>
        <v>66.361404207313029</v>
      </c>
      <c r="G61" s="38">
        <v>500</v>
      </c>
      <c r="H61" s="42">
        <v>398.17</v>
      </c>
      <c r="I61" s="42">
        <v>398.17</v>
      </c>
      <c r="J61" s="42">
        <v>144.91</v>
      </c>
      <c r="K61" s="68">
        <f t="shared" si="1"/>
        <v>36.394002561719866</v>
      </c>
    </row>
    <row r="62" spans="1:11" x14ac:dyDescent="0.25">
      <c r="A62" s="74">
        <v>3238</v>
      </c>
      <c r="B62" s="75" t="s">
        <v>139</v>
      </c>
      <c r="C62" s="38">
        <v>15909.38</v>
      </c>
      <c r="D62" s="38">
        <f t="shared" si="15"/>
        <v>2111.5375937354834</v>
      </c>
      <c r="E62" s="42">
        <v>16000</v>
      </c>
      <c r="F62" s="38">
        <f t="shared" si="16"/>
        <v>2123.5649346340169</v>
      </c>
      <c r="G62" s="38">
        <v>13000</v>
      </c>
      <c r="H62" s="42">
        <v>2100</v>
      </c>
      <c r="I62" s="42">
        <v>2757</v>
      </c>
      <c r="J62" s="42">
        <v>2887.13</v>
      </c>
      <c r="K62" s="68">
        <f t="shared" si="1"/>
        <v>137.48238095238096</v>
      </c>
    </row>
    <row r="63" spans="1:11" x14ac:dyDescent="0.25">
      <c r="A63" s="74">
        <v>3239</v>
      </c>
      <c r="B63" s="75" t="s">
        <v>140</v>
      </c>
      <c r="C63" s="38">
        <v>21324.42</v>
      </c>
      <c r="D63" s="38">
        <f t="shared" si="15"/>
        <v>2830.2369102130197</v>
      </c>
      <c r="E63" s="42">
        <v>15000</v>
      </c>
      <c r="F63" s="38">
        <f t="shared" si="16"/>
        <v>1990.8421262193906</v>
      </c>
      <c r="G63" s="38">
        <v>13000</v>
      </c>
      <c r="H63" s="42">
        <v>400</v>
      </c>
      <c r="I63" s="42">
        <v>400</v>
      </c>
      <c r="J63" s="42">
        <v>0</v>
      </c>
      <c r="K63" s="68">
        <f t="shared" si="1"/>
        <v>0</v>
      </c>
    </row>
    <row r="64" spans="1:11" ht="26.25" x14ac:dyDescent="0.25">
      <c r="A64" s="88">
        <v>329</v>
      </c>
      <c r="B64" s="89" t="s">
        <v>141</v>
      </c>
      <c r="C64" s="36">
        <f t="shared" ref="C64:H64" si="17">SUM(C65:C69)</f>
        <v>39792</v>
      </c>
      <c r="D64" s="36">
        <f t="shared" si="17"/>
        <v>5281.3059924347999</v>
      </c>
      <c r="E64" s="36">
        <f t="shared" si="17"/>
        <v>39792</v>
      </c>
      <c r="F64" s="36">
        <f t="shared" si="17"/>
        <v>5281.3059924347999</v>
      </c>
      <c r="G64" s="36">
        <f t="shared" si="17"/>
        <v>38792</v>
      </c>
      <c r="H64" s="36">
        <f t="shared" si="17"/>
        <v>2061.7799999999997</v>
      </c>
      <c r="I64" s="36">
        <v>2061.7800000000002</v>
      </c>
      <c r="J64" s="36">
        <v>2061.7800000000002</v>
      </c>
      <c r="K64" s="68">
        <f t="shared" si="1"/>
        <v>100.00000000000003</v>
      </c>
    </row>
    <row r="65" spans="1:11" x14ac:dyDescent="0.25">
      <c r="A65" s="74">
        <v>3292</v>
      </c>
      <c r="B65" s="75" t="s">
        <v>142</v>
      </c>
      <c r="C65" s="38">
        <v>16316.51</v>
      </c>
      <c r="D65" s="38">
        <f>C65/7.5345</f>
        <v>2165.5730307253302</v>
      </c>
      <c r="E65" s="42">
        <v>16350</v>
      </c>
      <c r="F65" s="38">
        <f>E65/7.5345</f>
        <v>2170.0179175791359</v>
      </c>
      <c r="G65" s="38">
        <v>16350</v>
      </c>
      <c r="H65" s="42">
        <v>0</v>
      </c>
      <c r="I65" s="42">
        <v>0</v>
      </c>
      <c r="J65" s="42">
        <v>0</v>
      </c>
      <c r="K65" s="68">
        <v>0</v>
      </c>
    </row>
    <row r="66" spans="1:11" x14ac:dyDescent="0.25">
      <c r="A66" s="74">
        <v>3293</v>
      </c>
      <c r="B66" s="75" t="s">
        <v>143</v>
      </c>
      <c r="C66" s="38">
        <v>0</v>
      </c>
      <c r="D66" s="38">
        <f>C66/7.5345</f>
        <v>0</v>
      </c>
      <c r="E66" s="42">
        <v>1000</v>
      </c>
      <c r="F66" s="38">
        <f>E66/7.5345</f>
        <v>132.72280841462606</v>
      </c>
      <c r="G66" s="38">
        <v>1000</v>
      </c>
      <c r="H66" s="42">
        <v>400</v>
      </c>
      <c r="I66" s="42">
        <v>400</v>
      </c>
      <c r="J66" s="42">
        <v>910.84</v>
      </c>
      <c r="K66" s="68">
        <f t="shared" si="1"/>
        <v>227.70999999999998</v>
      </c>
    </row>
    <row r="67" spans="1:11" x14ac:dyDescent="0.25">
      <c r="A67" s="74">
        <v>3294</v>
      </c>
      <c r="B67" s="75" t="s">
        <v>144</v>
      </c>
      <c r="C67" s="38">
        <v>2600</v>
      </c>
      <c r="D67" s="38">
        <f>C67/7.5345</f>
        <v>345.07930187802771</v>
      </c>
      <c r="E67" s="42">
        <v>2500</v>
      </c>
      <c r="F67" s="38">
        <f>E67/7.5345</f>
        <v>331.80702103656512</v>
      </c>
      <c r="G67" s="38">
        <v>2500</v>
      </c>
      <c r="H67" s="42">
        <v>400</v>
      </c>
      <c r="I67" s="42">
        <v>400</v>
      </c>
      <c r="J67" s="42">
        <v>433.09</v>
      </c>
      <c r="K67" s="68">
        <f t="shared" si="1"/>
        <v>108.27249999999999</v>
      </c>
    </row>
    <row r="68" spans="1:11" x14ac:dyDescent="0.25">
      <c r="A68" s="74">
        <v>3295</v>
      </c>
      <c r="B68" s="75" t="s">
        <v>145</v>
      </c>
      <c r="C68" s="38">
        <v>225</v>
      </c>
      <c r="D68" s="38">
        <f>C68/7.5345</f>
        <v>29.86263189329086</v>
      </c>
      <c r="E68" s="42">
        <v>500</v>
      </c>
      <c r="F68" s="38">
        <f>E68/7.5345</f>
        <v>66.361404207313029</v>
      </c>
      <c r="G68" s="38">
        <v>2500</v>
      </c>
      <c r="H68" s="42">
        <v>200</v>
      </c>
      <c r="I68" s="42">
        <v>200</v>
      </c>
      <c r="J68" s="42">
        <v>0</v>
      </c>
      <c r="K68" s="68">
        <f t="shared" si="1"/>
        <v>0</v>
      </c>
    </row>
    <row r="69" spans="1:11" ht="26.25" x14ac:dyDescent="0.25">
      <c r="A69" s="74">
        <v>3299</v>
      </c>
      <c r="B69" s="75" t="s">
        <v>141</v>
      </c>
      <c r="C69" s="38">
        <v>20650.490000000002</v>
      </c>
      <c r="D69" s="38">
        <f>C69/7.5345</f>
        <v>2740.7910279381513</v>
      </c>
      <c r="E69" s="42">
        <v>19442</v>
      </c>
      <c r="F69" s="38">
        <f>E69/7.5345</f>
        <v>2580.3968411971596</v>
      </c>
      <c r="G69" s="38">
        <v>16442</v>
      </c>
      <c r="H69" s="42">
        <v>1061.78</v>
      </c>
      <c r="I69" s="42">
        <v>1061.78</v>
      </c>
      <c r="J69" s="42">
        <v>717.85</v>
      </c>
      <c r="K69" s="68">
        <f t="shared" si="1"/>
        <v>67.608167416979043</v>
      </c>
    </row>
    <row r="70" spans="1:11" x14ac:dyDescent="0.25">
      <c r="A70" s="86">
        <v>34</v>
      </c>
      <c r="B70" s="87" t="s">
        <v>146</v>
      </c>
      <c r="C70" s="71">
        <f t="shared" ref="C70:G71" si="18">C71</f>
        <v>6000</v>
      </c>
      <c r="D70" s="71">
        <f t="shared" si="18"/>
        <v>796.33685048775624</v>
      </c>
      <c r="E70" s="71">
        <f t="shared" si="18"/>
        <v>6000</v>
      </c>
      <c r="F70" s="71">
        <f t="shared" si="18"/>
        <v>796.33685048775624</v>
      </c>
      <c r="G70" s="71">
        <f t="shared" si="18"/>
        <v>6000</v>
      </c>
      <c r="H70" s="71">
        <v>1061.78</v>
      </c>
      <c r="I70" s="71">
        <v>1100</v>
      </c>
      <c r="J70" s="71">
        <v>988.83</v>
      </c>
      <c r="K70" s="128">
        <f t="shared" si="1"/>
        <v>93.129461847086972</v>
      </c>
    </row>
    <row r="71" spans="1:11" x14ac:dyDescent="0.25">
      <c r="A71" s="88">
        <v>343</v>
      </c>
      <c r="B71" s="89" t="s">
        <v>147</v>
      </c>
      <c r="C71" s="36">
        <f t="shared" si="18"/>
        <v>6000</v>
      </c>
      <c r="D71" s="36">
        <f t="shared" si="18"/>
        <v>796.33685048775624</v>
      </c>
      <c r="E71" s="36">
        <f t="shared" si="18"/>
        <v>6000</v>
      </c>
      <c r="F71" s="36">
        <f t="shared" si="18"/>
        <v>796.33685048775624</v>
      </c>
      <c r="G71" s="36">
        <f t="shared" si="18"/>
        <v>6000</v>
      </c>
      <c r="H71" s="36">
        <f>H72</f>
        <v>1100</v>
      </c>
      <c r="I71" s="36">
        <v>1100</v>
      </c>
      <c r="J71" s="36">
        <v>988.83</v>
      </c>
      <c r="K71" s="68">
        <f t="shared" si="1"/>
        <v>89.893636363636361</v>
      </c>
    </row>
    <row r="72" spans="1:11" ht="26.25" x14ac:dyDescent="0.25">
      <c r="A72" s="74">
        <v>3431</v>
      </c>
      <c r="B72" s="75" t="s">
        <v>148</v>
      </c>
      <c r="C72" s="38">
        <v>6000</v>
      </c>
      <c r="D72" s="38">
        <f>C72/7.5345</f>
        <v>796.33685048775624</v>
      </c>
      <c r="E72" s="42">
        <v>6000</v>
      </c>
      <c r="F72" s="38">
        <f>E72/7.5345</f>
        <v>796.33685048775624</v>
      </c>
      <c r="G72" s="38">
        <v>6000</v>
      </c>
      <c r="H72" s="42">
        <v>1100</v>
      </c>
      <c r="I72" s="42">
        <v>1100</v>
      </c>
      <c r="J72" s="42">
        <v>988.83</v>
      </c>
      <c r="K72" s="68">
        <f t="shared" si="1"/>
        <v>89.893636363636361</v>
      </c>
    </row>
    <row r="73" spans="1:11" x14ac:dyDescent="0.25">
      <c r="A73" s="203" t="s">
        <v>149</v>
      </c>
      <c r="B73" s="204" t="s">
        <v>150</v>
      </c>
      <c r="C73" s="59">
        <f t="shared" ref="C73:H75" si="19">C74</f>
        <v>109388.46</v>
      </c>
      <c r="D73" s="59">
        <f t="shared" si="19"/>
        <v>14518.343619350986</v>
      </c>
      <c r="E73" s="59">
        <f t="shared" si="19"/>
        <v>109388.46</v>
      </c>
      <c r="F73" s="59">
        <f t="shared" si="19"/>
        <v>14518.343619350986</v>
      </c>
      <c r="G73" s="59">
        <f t="shared" si="19"/>
        <v>110566.58</v>
      </c>
      <c r="H73" s="165">
        <f t="shared" si="19"/>
        <v>12062</v>
      </c>
      <c r="I73" s="165">
        <v>12405</v>
      </c>
      <c r="J73" s="165">
        <v>12405</v>
      </c>
      <c r="K73" s="166">
        <f t="shared" si="1"/>
        <v>102.84364118719947</v>
      </c>
    </row>
    <row r="74" spans="1:11" x14ac:dyDescent="0.25">
      <c r="A74" s="82" t="s">
        <v>54</v>
      </c>
      <c r="B74" s="83" t="s">
        <v>67</v>
      </c>
      <c r="C74" s="63">
        <f t="shared" si="19"/>
        <v>109388.46</v>
      </c>
      <c r="D74" s="63">
        <f t="shared" si="19"/>
        <v>14518.343619350986</v>
      </c>
      <c r="E74" s="63">
        <f t="shared" si="19"/>
        <v>109388.46</v>
      </c>
      <c r="F74" s="63">
        <f t="shared" si="19"/>
        <v>14518.343619350986</v>
      </c>
      <c r="G74" s="63">
        <f t="shared" si="19"/>
        <v>110566.58</v>
      </c>
      <c r="H74" s="63">
        <f t="shared" si="19"/>
        <v>12062</v>
      </c>
      <c r="I74" s="63">
        <v>12405</v>
      </c>
      <c r="J74" s="63">
        <v>12405</v>
      </c>
      <c r="K74" s="64">
        <f t="shared" si="1"/>
        <v>102.84364118719947</v>
      </c>
    </row>
    <row r="75" spans="1:11" x14ac:dyDescent="0.25">
      <c r="A75" s="84">
        <v>3</v>
      </c>
      <c r="B75" s="91" t="s">
        <v>109</v>
      </c>
      <c r="C75" s="67">
        <f t="shared" si="19"/>
        <v>109388.46</v>
      </c>
      <c r="D75" s="67">
        <f t="shared" si="19"/>
        <v>14518.343619350986</v>
      </c>
      <c r="E75" s="67">
        <f t="shared" si="19"/>
        <v>109388.46</v>
      </c>
      <c r="F75" s="67">
        <f t="shared" si="19"/>
        <v>14518.343619350986</v>
      </c>
      <c r="G75" s="67">
        <f t="shared" si="19"/>
        <v>110566.58</v>
      </c>
      <c r="H75" s="67">
        <f t="shared" si="19"/>
        <v>12062</v>
      </c>
      <c r="I75" s="67">
        <v>12405</v>
      </c>
      <c r="J75" s="67">
        <v>12405</v>
      </c>
      <c r="K75" s="121">
        <f t="shared" si="1"/>
        <v>102.84364118719947</v>
      </c>
    </row>
    <row r="76" spans="1:11" x14ac:dyDescent="0.25">
      <c r="A76" s="86">
        <v>32</v>
      </c>
      <c r="B76" s="87" t="s">
        <v>66</v>
      </c>
      <c r="C76" s="71">
        <f t="shared" ref="C76:H76" si="20">C77+C79</f>
        <v>109388.46</v>
      </c>
      <c r="D76" s="71">
        <f t="shared" si="20"/>
        <v>14518.343619350986</v>
      </c>
      <c r="E76" s="71">
        <f t="shared" si="20"/>
        <v>109388.46</v>
      </c>
      <c r="F76" s="71">
        <f t="shared" si="20"/>
        <v>14518.343619350986</v>
      </c>
      <c r="G76" s="71">
        <f t="shared" si="20"/>
        <v>110566.58</v>
      </c>
      <c r="H76" s="71">
        <f t="shared" si="20"/>
        <v>12062</v>
      </c>
      <c r="I76" s="71">
        <v>5905</v>
      </c>
      <c r="J76" s="71">
        <v>5905</v>
      </c>
      <c r="K76" s="128">
        <f t="shared" si="1"/>
        <v>48.955397114906319</v>
      </c>
    </row>
    <row r="77" spans="1:11" x14ac:dyDescent="0.25">
      <c r="A77" s="88">
        <v>322</v>
      </c>
      <c r="B77" s="89" t="s">
        <v>110</v>
      </c>
      <c r="C77" s="36">
        <f t="shared" ref="C77:G77" si="21">C78</f>
        <v>23500</v>
      </c>
      <c r="D77" s="36">
        <f t="shared" si="21"/>
        <v>3118.9859977437122</v>
      </c>
      <c r="E77" s="36">
        <f t="shared" si="21"/>
        <v>23500</v>
      </c>
      <c r="F77" s="36">
        <f t="shared" si="21"/>
        <v>3118.9859977437122</v>
      </c>
      <c r="G77" s="36">
        <f t="shared" si="21"/>
        <v>28500</v>
      </c>
      <c r="H77" s="36">
        <v>5562</v>
      </c>
      <c r="I77" s="36">
        <v>5905</v>
      </c>
      <c r="J77" s="36">
        <v>5905</v>
      </c>
      <c r="K77" s="68">
        <f t="shared" si="1"/>
        <v>106.16684645810859</v>
      </c>
    </row>
    <row r="78" spans="1:11" ht="26.25" x14ac:dyDescent="0.25">
      <c r="A78" s="74">
        <v>3224</v>
      </c>
      <c r="B78" s="75" t="s">
        <v>151</v>
      </c>
      <c r="C78" s="38">
        <v>23500</v>
      </c>
      <c r="D78" s="38">
        <f>C78/7.5345</f>
        <v>3118.9859977437122</v>
      </c>
      <c r="E78" s="42">
        <v>23500</v>
      </c>
      <c r="F78" s="38">
        <f>E78/7.5345</f>
        <v>3118.9859977437122</v>
      </c>
      <c r="G78" s="38">
        <v>28500</v>
      </c>
      <c r="H78" s="42">
        <v>5562</v>
      </c>
      <c r="I78" s="42">
        <v>5905</v>
      </c>
      <c r="J78" s="42">
        <v>5905</v>
      </c>
      <c r="K78" s="68">
        <f t="shared" si="1"/>
        <v>106.16684645810859</v>
      </c>
    </row>
    <row r="79" spans="1:11" x14ac:dyDescent="0.25">
      <c r="A79" s="88">
        <v>323</v>
      </c>
      <c r="B79" s="89" t="s">
        <v>132</v>
      </c>
      <c r="C79" s="36">
        <f t="shared" ref="C79:G79" si="22">SUM(C80:C81)</f>
        <v>85888.46</v>
      </c>
      <c r="D79" s="36">
        <f t="shared" si="22"/>
        <v>11399.357621607274</v>
      </c>
      <c r="E79" s="36">
        <f t="shared" si="22"/>
        <v>85888.46</v>
      </c>
      <c r="F79" s="36">
        <f t="shared" si="22"/>
        <v>11399.357621607274</v>
      </c>
      <c r="G79" s="36">
        <f t="shared" si="22"/>
        <v>82066.58</v>
      </c>
      <c r="H79" s="36">
        <v>6500</v>
      </c>
      <c r="I79" s="36">
        <v>6500</v>
      </c>
      <c r="J79" s="36">
        <v>6500</v>
      </c>
      <c r="K79" s="68">
        <f t="shared" si="1"/>
        <v>100</v>
      </c>
    </row>
    <row r="80" spans="1:11" x14ac:dyDescent="0.25">
      <c r="A80" s="74">
        <v>3232</v>
      </c>
      <c r="B80" s="75" t="s">
        <v>152</v>
      </c>
      <c r="C80" s="38">
        <v>85888.46</v>
      </c>
      <c r="D80" s="38">
        <f>C80/7.5345</f>
        <v>11399.357621607274</v>
      </c>
      <c r="E80" s="42">
        <v>84888.46</v>
      </c>
      <c r="F80" s="38">
        <f>E80/7.5345</f>
        <v>11266.634813192648</v>
      </c>
      <c r="G80" s="38">
        <v>81066.58</v>
      </c>
      <c r="H80" s="42">
        <v>6500</v>
      </c>
      <c r="I80" s="42">
        <v>6500</v>
      </c>
      <c r="J80" s="42">
        <v>6500</v>
      </c>
      <c r="K80" s="68">
        <f t="shared" ref="K80:K162" si="23">J80/H80*100</f>
        <v>100</v>
      </c>
    </row>
    <row r="81" spans="1:11" x14ac:dyDescent="0.25">
      <c r="A81" s="74">
        <v>3237</v>
      </c>
      <c r="B81" s="75" t="s">
        <v>138</v>
      </c>
      <c r="C81" s="38">
        <v>0</v>
      </c>
      <c r="D81" s="38">
        <f>C81/7.5345</f>
        <v>0</v>
      </c>
      <c r="E81" s="42">
        <v>1000</v>
      </c>
      <c r="F81" s="38">
        <f>E81/7.5345</f>
        <v>132.72280841462606</v>
      </c>
      <c r="G81" s="38">
        <v>1000</v>
      </c>
      <c r="H81" s="42">
        <v>0</v>
      </c>
      <c r="I81" s="42">
        <v>0</v>
      </c>
      <c r="J81" s="42">
        <v>0</v>
      </c>
      <c r="K81" s="68">
        <v>0</v>
      </c>
    </row>
    <row r="82" spans="1:11" ht="28.5" customHeight="1" x14ac:dyDescent="0.25">
      <c r="A82" s="213" t="s">
        <v>153</v>
      </c>
      <c r="B82" s="214" t="s">
        <v>154</v>
      </c>
      <c r="C82" s="76">
        <f t="shared" ref="C82:G82" si="24">C83</f>
        <v>502468.80999999994</v>
      </c>
      <c r="D82" s="76">
        <f t="shared" si="24"/>
        <v>66689.071603955133</v>
      </c>
      <c r="E82" s="76">
        <f t="shared" si="24"/>
        <v>519892.13</v>
      </c>
      <c r="F82" s="76">
        <f t="shared" si="24"/>
        <v>69001.543566261855</v>
      </c>
      <c r="G82" s="76">
        <f t="shared" si="24"/>
        <v>439813.03</v>
      </c>
      <c r="H82" s="212">
        <v>150559.96</v>
      </c>
      <c r="I82" s="212">
        <v>150559.96</v>
      </c>
      <c r="J82" s="212">
        <v>204536.9</v>
      </c>
      <c r="K82" s="210">
        <f t="shared" si="23"/>
        <v>135.85079326535421</v>
      </c>
    </row>
    <row r="83" spans="1:11" ht="28.5" customHeight="1" x14ac:dyDescent="0.25">
      <c r="A83" s="201" t="s">
        <v>155</v>
      </c>
      <c r="B83" s="202" t="s">
        <v>156</v>
      </c>
      <c r="C83" s="77">
        <f t="shared" ref="C83:G83" si="25">C84+C248+C261</f>
        <v>502468.80999999994</v>
      </c>
      <c r="D83" s="77">
        <f t="shared" si="25"/>
        <v>66689.071603955133</v>
      </c>
      <c r="E83" s="77">
        <f t="shared" si="25"/>
        <v>519892.13</v>
      </c>
      <c r="F83" s="77">
        <f t="shared" si="25"/>
        <v>69001.543566261855</v>
      </c>
      <c r="G83" s="77">
        <f t="shared" si="25"/>
        <v>439813.03</v>
      </c>
      <c r="H83" s="200">
        <v>150559.96</v>
      </c>
      <c r="I83" s="200">
        <v>150559.96</v>
      </c>
      <c r="J83" s="200">
        <v>204536.9</v>
      </c>
      <c r="K83" s="199">
        <f t="shared" si="23"/>
        <v>135.85079326535421</v>
      </c>
    </row>
    <row r="84" spans="1:11" x14ac:dyDescent="0.25">
      <c r="A84" s="78" t="s">
        <v>104</v>
      </c>
      <c r="B84" s="79" t="s">
        <v>157</v>
      </c>
      <c r="C84" s="55">
        <f t="shared" ref="C84:G84" si="26">C85+C109+C116+C143+C149+C176+C221</f>
        <v>470093.80999999994</v>
      </c>
      <c r="D84" s="55">
        <f t="shared" si="26"/>
        <v>62392.170681531614</v>
      </c>
      <c r="E84" s="55">
        <f t="shared" si="26"/>
        <v>504100</v>
      </c>
      <c r="F84" s="55">
        <f t="shared" si="26"/>
        <v>66905.567721812986</v>
      </c>
      <c r="G84" s="55">
        <f t="shared" si="26"/>
        <v>439813.03</v>
      </c>
      <c r="H84" s="55">
        <v>150559.96</v>
      </c>
      <c r="I84" s="55">
        <v>0</v>
      </c>
      <c r="J84" s="55">
        <v>89026.4</v>
      </c>
      <c r="K84" s="56">
        <f t="shared" si="23"/>
        <v>59.130196368277467</v>
      </c>
    </row>
    <row r="85" spans="1:11" x14ac:dyDescent="0.25">
      <c r="A85" s="90" t="s">
        <v>223</v>
      </c>
      <c r="B85" s="81" t="s">
        <v>283</v>
      </c>
      <c r="C85" s="59">
        <f t="shared" ref="C85:G88" si="27">C86</f>
        <v>2500</v>
      </c>
      <c r="D85" s="59">
        <f t="shared" si="27"/>
        <v>331.80702103656512</v>
      </c>
      <c r="E85" s="59">
        <f t="shared" si="27"/>
        <v>2500</v>
      </c>
      <c r="F85" s="59">
        <f t="shared" si="27"/>
        <v>331.80702103656512</v>
      </c>
      <c r="G85" s="59">
        <f t="shared" si="27"/>
        <v>5000</v>
      </c>
      <c r="H85" s="59">
        <f>H86</f>
        <v>0</v>
      </c>
      <c r="I85" s="59">
        <v>0</v>
      </c>
      <c r="J85" s="59">
        <f t="shared" ref="J85" si="28">J86</f>
        <v>5500</v>
      </c>
      <c r="K85" s="59">
        <v>100</v>
      </c>
    </row>
    <row r="86" spans="1:11" x14ac:dyDescent="0.25">
      <c r="A86" s="82" t="s">
        <v>56</v>
      </c>
      <c r="B86" s="92" t="s">
        <v>57</v>
      </c>
      <c r="C86" s="63">
        <f t="shared" ref="C86:J86" si="29">C88</f>
        <v>2500</v>
      </c>
      <c r="D86" s="63">
        <f t="shared" si="29"/>
        <v>331.80702103656512</v>
      </c>
      <c r="E86" s="63">
        <f t="shared" si="29"/>
        <v>2500</v>
      </c>
      <c r="F86" s="63">
        <f t="shared" si="29"/>
        <v>331.80702103656512</v>
      </c>
      <c r="G86" s="63">
        <f t="shared" si="29"/>
        <v>5000</v>
      </c>
      <c r="H86" s="63">
        <f t="shared" si="29"/>
        <v>0</v>
      </c>
      <c r="I86" s="63">
        <v>0</v>
      </c>
      <c r="J86" s="63">
        <f t="shared" si="29"/>
        <v>5500</v>
      </c>
      <c r="K86" s="64">
        <v>100</v>
      </c>
    </row>
    <row r="87" spans="1:11" x14ac:dyDescent="0.25">
      <c r="A87" s="65">
        <v>3</v>
      </c>
      <c r="B87" s="66" t="s">
        <v>109</v>
      </c>
      <c r="C87" s="63"/>
      <c r="D87" s="63"/>
      <c r="E87" s="63"/>
      <c r="F87" s="63"/>
      <c r="G87" s="63"/>
      <c r="H87" s="129">
        <f t="shared" ref="H87:J88" si="30">H88</f>
        <v>0</v>
      </c>
      <c r="I87" s="129">
        <v>0</v>
      </c>
      <c r="J87" s="129">
        <f t="shared" si="30"/>
        <v>5500</v>
      </c>
      <c r="K87" s="130">
        <v>100</v>
      </c>
    </row>
    <row r="88" spans="1:11" x14ac:dyDescent="0.25">
      <c r="A88" s="69">
        <v>32</v>
      </c>
      <c r="B88" s="70" t="s">
        <v>66</v>
      </c>
      <c r="C88" s="71">
        <f t="shared" si="27"/>
        <v>2500</v>
      </c>
      <c r="D88" s="71">
        <f t="shared" si="27"/>
        <v>331.80702103656512</v>
      </c>
      <c r="E88" s="71">
        <f t="shared" si="27"/>
        <v>2500</v>
      </c>
      <c r="F88" s="71">
        <f t="shared" si="27"/>
        <v>331.80702103656512</v>
      </c>
      <c r="G88" s="71">
        <f t="shared" si="27"/>
        <v>5000</v>
      </c>
      <c r="H88" s="71">
        <f t="shared" si="30"/>
        <v>0</v>
      </c>
      <c r="I88" s="71">
        <v>0</v>
      </c>
      <c r="J88" s="71">
        <v>5500</v>
      </c>
      <c r="K88" s="128">
        <v>100</v>
      </c>
    </row>
    <row r="89" spans="1:11" ht="26.25" x14ac:dyDescent="0.25">
      <c r="A89" s="88">
        <v>329</v>
      </c>
      <c r="B89" s="89" t="s">
        <v>141</v>
      </c>
      <c r="C89" s="36">
        <f>C108</f>
        <v>2500</v>
      </c>
      <c r="D89" s="36">
        <f>D108</f>
        <v>331.80702103656512</v>
      </c>
      <c r="E89" s="36">
        <f>E108</f>
        <v>2500</v>
      </c>
      <c r="F89" s="36">
        <f>F108</f>
        <v>331.80702103656512</v>
      </c>
      <c r="G89" s="36">
        <f>G108</f>
        <v>5000</v>
      </c>
      <c r="H89" s="36">
        <v>0</v>
      </c>
      <c r="I89" s="36">
        <v>0</v>
      </c>
      <c r="J89" s="36">
        <v>5500</v>
      </c>
      <c r="K89" s="68">
        <v>100</v>
      </c>
    </row>
    <row r="90" spans="1:11" ht="26.25" x14ac:dyDescent="0.25">
      <c r="A90" s="74">
        <v>3299</v>
      </c>
      <c r="B90" s="75" t="s">
        <v>141</v>
      </c>
      <c r="C90" s="36"/>
      <c r="D90" s="36"/>
      <c r="E90" s="36"/>
      <c r="F90" s="36"/>
      <c r="G90" s="36"/>
      <c r="H90" s="36"/>
      <c r="I90" s="36"/>
      <c r="J90" s="38">
        <v>5500</v>
      </c>
      <c r="K90" s="68">
        <v>100</v>
      </c>
    </row>
    <row r="91" spans="1:11" x14ac:dyDescent="0.25">
      <c r="A91" s="245" t="s">
        <v>284</v>
      </c>
      <c r="B91" s="242" t="s">
        <v>285</v>
      </c>
      <c r="C91" s="36"/>
      <c r="D91" s="36"/>
      <c r="E91" s="36"/>
      <c r="F91" s="36"/>
      <c r="G91" s="36"/>
      <c r="H91" s="243">
        <v>0</v>
      </c>
      <c r="I91" s="243">
        <v>0</v>
      </c>
      <c r="J91" s="243">
        <v>2000</v>
      </c>
      <c r="K91" s="227">
        <v>100</v>
      </c>
    </row>
    <row r="92" spans="1:11" x14ac:dyDescent="0.25">
      <c r="A92" s="244" t="s">
        <v>56</v>
      </c>
      <c r="B92" s="219" t="s">
        <v>286</v>
      </c>
      <c r="C92" s="36"/>
      <c r="D92" s="36"/>
      <c r="E92" s="36"/>
      <c r="F92" s="36"/>
      <c r="G92" s="36"/>
      <c r="H92" s="184">
        <v>0</v>
      </c>
      <c r="I92" s="184">
        <v>0</v>
      </c>
      <c r="J92" s="184">
        <v>2000</v>
      </c>
      <c r="K92" s="126">
        <v>100</v>
      </c>
    </row>
    <row r="93" spans="1:11" x14ac:dyDescent="0.25">
      <c r="A93" s="155">
        <v>3</v>
      </c>
      <c r="B93" s="246" t="s">
        <v>109</v>
      </c>
      <c r="C93" s="36"/>
      <c r="D93" s="36"/>
      <c r="E93" s="36"/>
      <c r="F93" s="36"/>
      <c r="G93" s="36"/>
      <c r="H93" s="157">
        <v>0</v>
      </c>
      <c r="I93" s="157">
        <v>0</v>
      </c>
      <c r="J93" s="157">
        <v>2000</v>
      </c>
      <c r="K93" s="121">
        <v>100</v>
      </c>
    </row>
    <row r="94" spans="1:11" x14ac:dyDescent="0.25">
      <c r="A94" s="182">
        <v>32</v>
      </c>
      <c r="B94" s="247" t="s">
        <v>252</v>
      </c>
      <c r="C94" s="36"/>
      <c r="D94" s="36"/>
      <c r="E94" s="36"/>
      <c r="F94" s="36"/>
      <c r="G94" s="36"/>
      <c r="H94" s="185">
        <v>0</v>
      </c>
      <c r="I94" s="185">
        <v>0</v>
      </c>
      <c r="J94" s="185">
        <v>2000</v>
      </c>
      <c r="K94" s="128">
        <v>100</v>
      </c>
    </row>
    <row r="95" spans="1:11" ht="26.25" x14ac:dyDescent="0.25">
      <c r="A95" s="88">
        <v>329</v>
      </c>
      <c r="B95" s="89" t="s">
        <v>141</v>
      </c>
      <c r="C95" s="36"/>
      <c r="D95" s="36"/>
      <c r="E95" s="36"/>
      <c r="F95" s="36"/>
      <c r="G95" s="36"/>
      <c r="H95" s="36">
        <v>0</v>
      </c>
      <c r="I95" s="36">
        <v>0</v>
      </c>
      <c r="J95" s="36">
        <v>2000</v>
      </c>
      <c r="K95" s="68">
        <v>100</v>
      </c>
    </row>
    <row r="96" spans="1:11" ht="26.25" x14ac:dyDescent="0.25">
      <c r="A96" s="74">
        <v>3299</v>
      </c>
      <c r="B96" s="75" t="s">
        <v>141</v>
      </c>
      <c r="C96" s="36"/>
      <c r="D96" s="36"/>
      <c r="E96" s="36"/>
      <c r="F96" s="36"/>
      <c r="G96" s="36"/>
      <c r="H96" s="36">
        <v>0</v>
      </c>
      <c r="I96" s="36">
        <v>0</v>
      </c>
      <c r="J96" s="38">
        <v>2000</v>
      </c>
      <c r="K96" s="68">
        <v>100</v>
      </c>
    </row>
    <row r="97" spans="1:11" ht="26.25" x14ac:dyDescent="0.25">
      <c r="A97" s="245" t="s">
        <v>287</v>
      </c>
      <c r="B97" s="242" t="s">
        <v>288</v>
      </c>
      <c r="C97" s="36"/>
      <c r="D97" s="36"/>
      <c r="E97" s="36"/>
      <c r="F97" s="36"/>
      <c r="G97" s="36"/>
      <c r="H97" s="243">
        <v>0</v>
      </c>
      <c r="I97" s="243">
        <v>0</v>
      </c>
      <c r="J97" s="243">
        <v>620.67999999999995</v>
      </c>
      <c r="K97" s="227">
        <v>100</v>
      </c>
    </row>
    <row r="98" spans="1:11" x14ac:dyDescent="0.25">
      <c r="A98" s="244" t="s">
        <v>56</v>
      </c>
      <c r="B98" s="219" t="s">
        <v>57</v>
      </c>
      <c r="C98" s="36"/>
      <c r="D98" s="36"/>
      <c r="E98" s="36"/>
      <c r="F98" s="36"/>
      <c r="G98" s="36"/>
      <c r="H98" s="184">
        <v>0</v>
      </c>
      <c r="I98" s="184">
        <v>0</v>
      </c>
      <c r="J98" s="184">
        <v>620.67999999999995</v>
      </c>
      <c r="K98" s="126">
        <v>100</v>
      </c>
    </row>
    <row r="99" spans="1:11" x14ac:dyDescent="0.25">
      <c r="A99" s="241">
        <v>3</v>
      </c>
      <c r="B99" s="252" t="s">
        <v>109</v>
      </c>
      <c r="C99" s="36"/>
      <c r="D99" s="36"/>
      <c r="E99" s="36"/>
      <c r="F99" s="36"/>
      <c r="G99" s="36"/>
      <c r="H99" s="248">
        <v>0</v>
      </c>
      <c r="I99" s="248">
        <v>0</v>
      </c>
      <c r="J99" s="248">
        <v>620.67999999999995</v>
      </c>
      <c r="K99" s="249">
        <v>100</v>
      </c>
    </row>
    <row r="100" spans="1:11" x14ac:dyDescent="0.25">
      <c r="A100" s="240">
        <v>32</v>
      </c>
      <c r="B100" s="253" t="s">
        <v>252</v>
      </c>
      <c r="C100" s="36"/>
      <c r="D100" s="36"/>
      <c r="E100" s="36"/>
      <c r="F100" s="36"/>
      <c r="G100" s="36"/>
      <c r="H100" s="250">
        <v>0</v>
      </c>
      <c r="I100" s="250">
        <v>0</v>
      </c>
      <c r="J100" s="250">
        <v>620.67999999999995</v>
      </c>
      <c r="K100" s="251">
        <v>100</v>
      </c>
    </row>
    <row r="101" spans="1:11" ht="26.25" x14ac:dyDescent="0.25">
      <c r="A101" s="74">
        <v>329</v>
      </c>
      <c r="B101" s="89" t="s">
        <v>141</v>
      </c>
      <c r="C101" s="36"/>
      <c r="D101" s="36"/>
      <c r="E101" s="36"/>
      <c r="F101" s="36"/>
      <c r="G101" s="36"/>
      <c r="H101" s="36">
        <v>0</v>
      </c>
      <c r="I101" s="36">
        <v>0</v>
      </c>
      <c r="J101" s="36">
        <v>620.67999999999995</v>
      </c>
      <c r="K101" s="68">
        <v>100</v>
      </c>
    </row>
    <row r="102" spans="1:11" ht="26.25" x14ac:dyDescent="0.25">
      <c r="A102" s="74">
        <v>3299</v>
      </c>
      <c r="B102" s="75" t="s">
        <v>141</v>
      </c>
      <c r="C102" s="36"/>
      <c r="D102" s="36"/>
      <c r="E102" s="36"/>
      <c r="F102" s="36"/>
      <c r="G102" s="36"/>
      <c r="H102" s="36">
        <v>0</v>
      </c>
      <c r="I102" s="36">
        <v>0</v>
      </c>
      <c r="J102" s="38">
        <v>620.67999999999995</v>
      </c>
      <c r="K102" s="68">
        <v>100</v>
      </c>
    </row>
    <row r="103" spans="1:11" ht="26.25" x14ac:dyDescent="0.25">
      <c r="A103" s="245" t="s">
        <v>289</v>
      </c>
      <c r="B103" s="242" t="s">
        <v>290</v>
      </c>
      <c r="C103" s="36"/>
      <c r="D103" s="36"/>
      <c r="E103" s="36"/>
      <c r="F103" s="36"/>
      <c r="G103" s="36"/>
      <c r="H103" s="243">
        <v>0</v>
      </c>
      <c r="I103" s="243">
        <v>0</v>
      </c>
      <c r="J103" s="243">
        <v>100</v>
      </c>
      <c r="K103" s="227">
        <v>100</v>
      </c>
    </row>
    <row r="104" spans="1:11" x14ac:dyDescent="0.25">
      <c r="A104" s="178" t="s">
        <v>56</v>
      </c>
      <c r="B104" s="219" t="s">
        <v>57</v>
      </c>
      <c r="C104" s="36"/>
      <c r="D104" s="36"/>
      <c r="E104" s="36"/>
      <c r="F104" s="36"/>
      <c r="G104" s="36"/>
      <c r="H104" s="184">
        <v>0</v>
      </c>
      <c r="I104" s="184">
        <v>0</v>
      </c>
      <c r="J104" s="184">
        <v>100</v>
      </c>
      <c r="K104" s="126">
        <v>100</v>
      </c>
    </row>
    <row r="105" spans="1:11" x14ac:dyDescent="0.25">
      <c r="A105" s="254">
        <v>3</v>
      </c>
      <c r="B105" s="246" t="s">
        <v>109</v>
      </c>
      <c r="C105" s="36"/>
      <c r="D105" s="36"/>
      <c r="E105" s="36"/>
      <c r="F105" s="36"/>
      <c r="G105" s="36"/>
      <c r="H105" s="157">
        <v>0</v>
      </c>
      <c r="I105" s="157">
        <v>0</v>
      </c>
      <c r="J105" s="157">
        <v>100</v>
      </c>
      <c r="K105" s="121">
        <v>100</v>
      </c>
    </row>
    <row r="106" spans="1:11" x14ac:dyDescent="0.25">
      <c r="A106" s="182">
        <v>32</v>
      </c>
      <c r="B106" s="247" t="s">
        <v>66</v>
      </c>
      <c r="C106" s="36"/>
      <c r="D106" s="36"/>
      <c r="E106" s="36"/>
      <c r="F106" s="36"/>
      <c r="G106" s="36"/>
      <c r="H106" s="185">
        <v>0</v>
      </c>
      <c r="I106" s="185">
        <v>0</v>
      </c>
      <c r="J106" s="185">
        <v>100</v>
      </c>
      <c r="K106" s="128">
        <v>100</v>
      </c>
    </row>
    <row r="107" spans="1:11" ht="26.25" x14ac:dyDescent="0.25">
      <c r="A107" s="88">
        <v>329</v>
      </c>
      <c r="B107" s="89" t="s">
        <v>141</v>
      </c>
      <c r="C107" s="36"/>
      <c r="D107" s="36"/>
      <c r="E107" s="36"/>
      <c r="F107" s="36"/>
      <c r="G107" s="36"/>
      <c r="H107" s="36">
        <v>0</v>
      </c>
      <c r="I107" s="36">
        <v>0</v>
      </c>
      <c r="J107" s="36">
        <v>100</v>
      </c>
      <c r="K107" s="68">
        <v>100</v>
      </c>
    </row>
    <row r="108" spans="1:11" ht="26.25" x14ac:dyDescent="0.25">
      <c r="A108" s="74">
        <v>3299</v>
      </c>
      <c r="B108" s="75" t="s">
        <v>141</v>
      </c>
      <c r="C108" s="38">
        <v>2500</v>
      </c>
      <c r="D108" s="38">
        <f>C108/7.5345</f>
        <v>331.80702103656512</v>
      </c>
      <c r="E108" s="42">
        <v>2500</v>
      </c>
      <c r="F108" s="38">
        <f>E108/7.5345</f>
        <v>331.80702103656512</v>
      </c>
      <c r="G108" s="38">
        <v>5000</v>
      </c>
      <c r="H108" s="42">
        <v>0</v>
      </c>
      <c r="I108" s="42">
        <v>0</v>
      </c>
      <c r="J108" s="42">
        <v>100</v>
      </c>
      <c r="K108" s="68">
        <v>100</v>
      </c>
    </row>
    <row r="109" spans="1:11" x14ac:dyDescent="0.25">
      <c r="A109" s="93" t="s">
        <v>159</v>
      </c>
      <c r="B109" s="93" t="s">
        <v>160</v>
      </c>
      <c r="C109" s="59">
        <f t="shared" ref="C109:J112" si="31">C110</f>
        <v>0</v>
      </c>
      <c r="D109" s="59">
        <f t="shared" si="31"/>
        <v>0</v>
      </c>
      <c r="E109" s="59">
        <f t="shared" si="31"/>
        <v>16000</v>
      </c>
      <c r="F109" s="59">
        <f t="shared" si="31"/>
        <v>2123.5649346340169</v>
      </c>
      <c r="G109" s="59">
        <f t="shared" si="31"/>
        <v>6000</v>
      </c>
      <c r="H109" s="59">
        <f t="shared" si="31"/>
        <v>5308.92</v>
      </c>
      <c r="I109" s="59">
        <v>5308.92</v>
      </c>
      <c r="J109" s="59">
        <f t="shared" si="31"/>
        <v>488.9</v>
      </c>
      <c r="K109" s="60">
        <f t="shared" si="23"/>
        <v>9.2090293317661587</v>
      </c>
    </row>
    <row r="110" spans="1:11" x14ac:dyDescent="0.25">
      <c r="A110" s="82" t="s">
        <v>56</v>
      </c>
      <c r="B110" s="92" t="s">
        <v>57</v>
      </c>
      <c r="C110" s="63">
        <f t="shared" si="31"/>
        <v>0</v>
      </c>
      <c r="D110" s="63">
        <f t="shared" si="31"/>
        <v>0</v>
      </c>
      <c r="E110" s="63">
        <f t="shared" si="31"/>
        <v>16000</v>
      </c>
      <c r="F110" s="63">
        <f t="shared" si="31"/>
        <v>2123.5649346340169</v>
      </c>
      <c r="G110" s="63">
        <f t="shared" si="31"/>
        <v>6000</v>
      </c>
      <c r="H110" s="63">
        <f t="shared" si="31"/>
        <v>5308.92</v>
      </c>
      <c r="I110" s="63">
        <v>5308.92</v>
      </c>
      <c r="J110" s="63">
        <f t="shared" si="31"/>
        <v>488.9</v>
      </c>
      <c r="K110" s="64">
        <f t="shared" si="23"/>
        <v>9.2090293317661587</v>
      </c>
    </row>
    <row r="111" spans="1:11" x14ac:dyDescent="0.25">
      <c r="A111" s="65">
        <v>3</v>
      </c>
      <c r="B111" s="66" t="s">
        <v>109</v>
      </c>
      <c r="C111" s="67">
        <f t="shared" si="31"/>
        <v>0</v>
      </c>
      <c r="D111" s="67">
        <f t="shared" si="31"/>
        <v>0</v>
      </c>
      <c r="E111" s="67">
        <f t="shared" si="31"/>
        <v>16000</v>
      </c>
      <c r="F111" s="67">
        <f t="shared" si="31"/>
        <v>2123.5649346340169</v>
      </c>
      <c r="G111" s="67">
        <f t="shared" si="31"/>
        <v>6000</v>
      </c>
      <c r="H111" s="67">
        <f t="shared" si="31"/>
        <v>5308.92</v>
      </c>
      <c r="I111" s="67">
        <v>5308.92</v>
      </c>
      <c r="J111" s="67">
        <f t="shared" si="31"/>
        <v>488.9</v>
      </c>
      <c r="K111" s="121">
        <f t="shared" si="23"/>
        <v>9.2090293317661587</v>
      </c>
    </row>
    <row r="112" spans="1:11" x14ac:dyDescent="0.25">
      <c r="A112" s="69">
        <v>32</v>
      </c>
      <c r="B112" s="70" t="s">
        <v>66</v>
      </c>
      <c r="C112" s="71">
        <f t="shared" si="31"/>
        <v>0</v>
      </c>
      <c r="D112" s="71">
        <f t="shared" si="31"/>
        <v>0</v>
      </c>
      <c r="E112" s="71">
        <f t="shared" si="31"/>
        <v>16000</v>
      </c>
      <c r="F112" s="71">
        <f t="shared" si="31"/>
        <v>2123.5649346340169</v>
      </c>
      <c r="G112" s="71">
        <f t="shared" si="31"/>
        <v>6000</v>
      </c>
      <c r="H112" s="71">
        <f t="shared" si="31"/>
        <v>5308.92</v>
      </c>
      <c r="I112" s="71">
        <v>5308.92</v>
      </c>
      <c r="J112" s="71">
        <f t="shared" si="31"/>
        <v>488.9</v>
      </c>
      <c r="K112" s="128">
        <f t="shared" si="23"/>
        <v>9.2090293317661587</v>
      </c>
    </row>
    <row r="113" spans="1:11" ht="26.25" x14ac:dyDescent="0.25">
      <c r="A113" s="88">
        <v>329</v>
      </c>
      <c r="B113" s="89" t="s">
        <v>141</v>
      </c>
      <c r="C113" s="36">
        <f t="shared" ref="C113:J113" si="32">SUM(C114:C115)</f>
        <v>0</v>
      </c>
      <c r="D113" s="36">
        <f t="shared" si="32"/>
        <v>0</v>
      </c>
      <c r="E113" s="36">
        <f t="shared" si="32"/>
        <v>16000</v>
      </c>
      <c r="F113" s="36">
        <f t="shared" si="32"/>
        <v>2123.5649346340169</v>
      </c>
      <c r="G113" s="36">
        <f t="shared" si="32"/>
        <v>6000</v>
      </c>
      <c r="H113" s="36">
        <f t="shared" si="32"/>
        <v>5308.92</v>
      </c>
      <c r="I113" s="36">
        <v>5308.92</v>
      </c>
      <c r="J113" s="36">
        <f t="shared" si="32"/>
        <v>488.9</v>
      </c>
      <c r="K113" s="68">
        <f t="shared" si="23"/>
        <v>9.2090293317661587</v>
      </c>
    </row>
    <row r="114" spans="1:11" ht="26.25" x14ac:dyDescent="0.25">
      <c r="A114" s="74">
        <v>3291</v>
      </c>
      <c r="B114" s="75" t="s">
        <v>161</v>
      </c>
      <c r="C114" s="38">
        <v>0</v>
      </c>
      <c r="D114" s="38">
        <f>C114/7.5345</f>
        <v>0</v>
      </c>
      <c r="E114" s="42">
        <v>2000</v>
      </c>
      <c r="F114" s="38">
        <f>E114/7.5345</f>
        <v>265.44561682925212</v>
      </c>
      <c r="G114" s="38">
        <v>1000</v>
      </c>
      <c r="H114" s="42">
        <v>0</v>
      </c>
      <c r="I114" s="42">
        <v>0</v>
      </c>
      <c r="J114" s="42">
        <v>271.89999999999998</v>
      </c>
      <c r="K114" s="68">
        <v>4.09</v>
      </c>
    </row>
    <row r="115" spans="1:11" ht="26.25" x14ac:dyDescent="0.25">
      <c r="A115" s="74">
        <v>3299</v>
      </c>
      <c r="B115" s="75" t="s">
        <v>141</v>
      </c>
      <c r="C115" s="38">
        <v>0</v>
      </c>
      <c r="D115" s="38">
        <f>C115/7.5345</f>
        <v>0</v>
      </c>
      <c r="E115" s="42">
        <v>14000</v>
      </c>
      <c r="F115" s="38">
        <f>E115/7.5345</f>
        <v>1858.1193178047647</v>
      </c>
      <c r="G115" s="38">
        <v>5000</v>
      </c>
      <c r="H115" s="42">
        <v>5308.92</v>
      </c>
      <c r="I115" s="42">
        <v>5308.92</v>
      </c>
      <c r="J115" s="42">
        <v>217</v>
      </c>
      <c r="K115" s="68">
        <f t="shared" si="23"/>
        <v>4.0874603497509847</v>
      </c>
    </row>
    <row r="116" spans="1:11" ht="51" hidden="1" x14ac:dyDescent="0.25">
      <c r="A116" s="94" t="s">
        <v>162</v>
      </c>
      <c r="B116" s="94" t="s">
        <v>163</v>
      </c>
      <c r="C116" s="59">
        <f t="shared" ref="C116:J116" si="33">C117+C130</f>
        <v>303209.31</v>
      </c>
      <c r="D116" s="59">
        <f t="shared" si="33"/>
        <v>40242.791160660956</v>
      </c>
      <c r="E116" s="59">
        <f t="shared" si="33"/>
        <v>0</v>
      </c>
      <c r="F116" s="59">
        <f t="shared" si="33"/>
        <v>0</v>
      </c>
      <c r="G116" s="59">
        <f t="shared" si="33"/>
        <v>0</v>
      </c>
      <c r="H116" s="59">
        <f t="shared" si="33"/>
        <v>0</v>
      </c>
      <c r="I116" s="59"/>
      <c r="J116" s="59">
        <f t="shared" si="33"/>
        <v>0</v>
      </c>
      <c r="K116" s="60" t="e">
        <f t="shared" si="23"/>
        <v>#DIV/0!</v>
      </c>
    </row>
    <row r="117" spans="1:11" hidden="1" x14ac:dyDescent="0.25">
      <c r="A117" s="82" t="s">
        <v>56</v>
      </c>
      <c r="B117" s="92" t="s">
        <v>57</v>
      </c>
      <c r="C117" s="63">
        <f t="shared" ref="C117:J117" si="34">C118</f>
        <v>66836.37</v>
      </c>
      <c r="D117" s="63">
        <f t="shared" si="34"/>
        <v>8870.7107306390608</v>
      </c>
      <c r="E117" s="63">
        <f t="shared" si="34"/>
        <v>0</v>
      </c>
      <c r="F117" s="63">
        <f t="shared" si="34"/>
        <v>0</v>
      </c>
      <c r="G117" s="63">
        <f t="shared" si="34"/>
        <v>0</v>
      </c>
      <c r="H117" s="63">
        <f t="shared" si="34"/>
        <v>0</v>
      </c>
      <c r="I117" s="63"/>
      <c r="J117" s="63">
        <f t="shared" si="34"/>
        <v>0</v>
      </c>
      <c r="K117" s="64" t="e">
        <f t="shared" si="23"/>
        <v>#DIV/0!</v>
      </c>
    </row>
    <row r="118" spans="1:11" hidden="1" x14ac:dyDescent="0.25">
      <c r="A118" s="65">
        <v>3</v>
      </c>
      <c r="B118" s="66" t="s">
        <v>109</v>
      </c>
      <c r="C118" s="67">
        <f t="shared" ref="C118:J118" si="35">C119+C126</f>
        <v>66836.37</v>
      </c>
      <c r="D118" s="67">
        <f t="shared" si="35"/>
        <v>8870.7107306390608</v>
      </c>
      <c r="E118" s="67">
        <f t="shared" si="35"/>
        <v>0</v>
      </c>
      <c r="F118" s="67">
        <f t="shared" si="35"/>
        <v>0</v>
      </c>
      <c r="G118" s="67">
        <f t="shared" si="35"/>
        <v>0</v>
      </c>
      <c r="H118" s="67">
        <f t="shared" si="35"/>
        <v>0</v>
      </c>
      <c r="I118" s="67"/>
      <c r="J118" s="67">
        <f t="shared" si="35"/>
        <v>0</v>
      </c>
      <c r="K118" s="68" t="e">
        <f t="shared" si="23"/>
        <v>#DIV/0!</v>
      </c>
    </row>
    <row r="119" spans="1:11" hidden="1" x14ac:dyDescent="0.25">
      <c r="A119" s="86">
        <v>31</v>
      </c>
      <c r="B119" s="87" t="s">
        <v>65</v>
      </c>
      <c r="C119" s="71">
        <f t="shared" ref="C119:J119" si="36">C120+C122+C124</f>
        <v>47251.62</v>
      </c>
      <c r="D119" s="71">
        <f t="shared" si="36"/>
        <v>6271.3677085407126</v>
      </c>
      <c r="E119" s="71">
        <f t="shared" si="36"/>
        <v>0</v>
      </c>
      <c r="F119" s="71">
        <f t="shared" si="36"/>
        <v>0</v>
      </c>
      <c r="G119" s="71">
        <f t="shared" si="36"/>
        <v>0</v>
      </c>
      <c r="H119" s="71">
        <f t="shared" si="36"/>
        <v>0</v>
      </c>
      <c r="I119" s="71"/>
      <c r="J119" s="71">
        <f t="shared" si="36"/>
        <v>0</v>
      </c>
      <c r="K119" s="68" t="e">
        <f t="shared" si="23"/>
        <v>#DIV/0!</v>
      </c>
    </row>
    <row r="120" spans="1:11" hidden="1" x14ac:dyDescent="0.25">
      <c r="A120" s="88">
        <v>311</v>
      </c>
      <c r="B120" s="89" t="s">
        <v>164</v>
      </c>
      <c r="C120" s="36">
        <f t="shared" ref="C120:J120" si="37">C121</f>
        <v>0</v>
      </c>
      <c r="D120" s="36">
        <f t="shared" si="37"/>
        <v>0</v>
      </c>
      <c r="E120" s="36">
        <f t="shared" si="37"/>
        <v>0</v>
      </c>
      <c r="F120" s="36">
        <f t="shared" si="37"/>
        <v>0</v>
      </c>
      <c r="G120" s="36">
        <f t="shared" si="37"/>
        <v>0</v>
      </c>
      <c r="H120" s="36">
        <f t="shared" si="37"/>
        <v>0</v>
      </c>
      <c r="I120" s="36"/>
      <c r="J120" s="36">
        <f t="shared" si="37"/>
        <v>0</v>
      </c>
      <c r="K120" s="68" t="e">
        <f t="shared" si="23"/>
        <v>#DIV/0!</v>
      </c>
    </row>
    <row r="121" spans="1:11" hidden="1" x14ac:dyDescent="0.25">
      <c r="A121" s="74">
        <v>3111</v>
      </c>
      <c r="B121" s="75" t="s">
        <v>165</v>
      </c>
      <c r="C121" s="38">
        <v>0</v>
      </c>
      <c r="D121" s="38">
        <f>C121/7.5345</f>
        <v>0</v>
      </c>
      <c r="E121" s="42">
        <v>0</v>
      </c>
      <c r="F121" s="38">
        <f>E121/7.5345</f>
        <v>0</v>
      </c>
      <c r="G121" s="38">
        <v>0</v>
      </c>
      <c r="H121" s="42">
        <f>G121/7.5345</f>
        <v>0</v>
      </c>
      <c r="I121" s="42"/>
      <c r="J121" s="42">
        <v>0</v>
      </c>
      <c r="K121" s="68" t="e">
        <f t="shared" si="23"/>
        <v>#DIV/0!</v>
      </c>
    </row>
    <row r="122" spans="1:11" hidden="1" x14ac:dyDescent="0.25">
      <c r="A122" s="88">
        <v>312</v>
      </c>
      <c r="B122" s="89" t="s">
        <v>166</v>
      </c>
      <c r="C122" s="36">
        <f t="shared" ref="C122:J122" si="38">C123</f>
        <v>8250</v>
      </c>
      <c r="D122" s="36">
        <f t="shared" si="38"/>
        <v>1094.9631694206648</v>
      </c>
      <c r="E122" s="36">
        <f t="shared" si="38"/>
        <v>0</v>
      </c>
      <c r="F122" s="36">
        <f t="shared" si="38"/>
        <v>0</v>
      </c>
      <c r="G122" s="36">
        <f t="shared" si="38"/>
        <v>0</v>
      </c>
      <c r="H122" s="36">
        <f t="shared" si="38"/>
        <v>0</v>
      </c>
      <c r="I122" s="36"/>
      <c r="J122" s="36">
        <f t="shared" si="38"/>
        <v>0</v>
      </c>
      <c r="K122" s="68" t="e">
        <f t="shared" si="23"/>
        <v>#DIV/0!</v>
      </c>
    </row>
    <row r="123" spans="1:11" hidden="1" x14ac:dyDescent="0.25">
      <c r="A123" s="74">
        <v>3121</v>
      </c>
      <c r="B123" s="75" t="s">
        <v>166</v>
      </c>
      <c r="C123" s="38">
        <v>8250</v>
      </c>
      <c r="D123" s="38">
        <f>C123/7.5345</f>
        <v>1094.9631694206648</v>
      </c>
      <c r="E123" s="42">
        <v>0</v>
      </c>
      <c r="F123" s="38">
        <f>E123/7.5345</f>
        <v>0</v>
      </c>
      <c r="G123" s="38">
        <v>0</v>
      </c>
      <c r="H123" s="42">
        <f>G123/7.5345</f>
        <v>0</v>
      </c>
      <c r="I123" s="42"/>
      <c r="J123" s="42">
        <v>0</v>
      </c>
      <c r="K123" s="68" t="e">
        <f t="shared" si="23"/>
        <v>#DIV/0!</v>
      </c>
    </row>
    <row r="124" spans="1:11" hidden="1" x14ac:dyDescent="0.25">
      <c r="A124" s="88">
        <v>313</v>
      </c>
      <c r="B124" s="89" t="s">
        <v>167</v>
      </c>
      <c r="C124" s="36">
        <f t="shared" ref="C124:J124" si="39">C125</f>
        <v>39001.620000000003</v>
      </c>
      <c r="D124" s="36">
        <f t="shared" si="39"/>
        <v>5176.404539120048</v>
      </c>
      <c r="E124" s="36">
        <f t="shared" si="39"/>
        <v>0</v>
      </c>
      <c r="F124" s="36">
        <f t="shared" si="39"/>
        <v>0</v>
      </c>
      <c r="G124" s="36">
        <f t="shared" si="39"/>
        <v>0</v>
      </c>
      <c r="H124" s="36">
        <f t="shared" si="39"/>
        <v>0</v>
      </c>
      <c r="I124" s="36"/>
      <c r="J124" s="36">
        <f t="shared" si="39"/>
        <v>0</v>
      </c>
      <c r="K124" s="68" t="e">
        <f t="shared" si="23"/>
        <v>#DIV/0!</v>
      </c>
    </row>
    <row r="125" spans="1:11" hidden="1" x14ac:dyDescent="0.25">
      <c r="A125" s="74">
        <v>3132</v>
      </c>
      <c r="B125" s="75" t="s">
        <v>168</v>
      </c>
      <c r="C125" s="38">
        <v>39001.620000000003</v>
      </c>
      <c r="D125" s="38">
        <f>C125/7.5345</f>
        <v>5176.404539120048</v>
      </c>
      <c r="E125" s="42">
        <v>0</v>
      </c>
      <c r="F125" s="38">
        <f>E125/7.5345</f>
        <v>0</v>
      </c>
      <c r="G125" s="38">
        <v>0</v>
      </c>
      <c r="H125" s="42">
        <f>G125/7.5345</f>
        <v>0</v>
      </c>
      <c r="I125" s="42"/>
      <c r="J125" s="42">
        <v>0</v>
      </c>
      <c r="K125" s="68" t="e">
        <f t="shared" si="23"/>
        <v>#DIV/0!</v>
      </c>
    </row>
    <row r="126" spans="1:11" hidden="1" x14ac:dyDescent="0.25">
      <c r="A126" s="86">
        <v>32</v>
      </c>
      <c r="B126" s="87" t="s">
        <v>66</v>
      </c>
      <c r="C126" s="71">
        <f t="shared" ref="C126:J126" si="40">C127</f>
        <v>19584.75</v>
      </c>
      <c r="D126" s="71">
        <f t="shared" si="40"/>
        <v>2599.3430220983473</v>
      </c>
      <c r="E126" s="71">
        <f t="shared" si="40"/>
        <v>0</v>
      </c>
      <c r="F126" s="71">
        <f t="shared" si="40"/>
        <v>0</v>
      </c>
      <c r="G126" s="71">
        <f t="shared" si="40"/>
        <v>0</v>
      </c>
      <c r="H126" s="71">
        <f t="shared" si="40"/>
        <v>0</v>
      </c>
      <c r="I126" s="71"/>
      <c r="J126" s="71">
        <f t="shared" si="40"/>
        <v>0</v>
      </c>
      <c r="K126" s="68" t="e">
        <f t="shared" si="23"/>
        <v>#DIV/0!</v>
      </c>
    </row>
    <row r="127" spans="1:11" hidden="1" x14ac:dyDescent="0.25">
      <c r="A127" s="88">
        <v>321</v>
      </c>
      <c r="B127" s="89" t="s">
        <v>124</v>
      </c>
      <c r="C127" s="36">
        <f t="shared" ref="C127:J127" si="41">SUM(C128:C129)</f>
        <v>19584.75</v>
      </c>
      <c r="D127" s="36">
        <f t="shared" si="41"/>
        <v>2599.3430220983473</v>
      </c>
      <c r="E127" s="36">
        <f t="shared" si="41"/>
        <v>0</v>
      </c>
      <c r="F127" s="36">
        <f t="shared" si="41"/>
        <v>0</v>
      </c>
      <c r="G127" s="36">
        <f t="shared" si="41"/>
        <v>0</v>
      </c>
      <c r="H127" s="36">
        <f t="shared" si="41"/>
        <v>0</v>
      </c>
      <c r="I127" s="36"/>
      <c r="J127" s="36">
        <f t="shared" si="41"/>
        <v>0</v>
      </c>
      <c r="K127" s="68" t="e">
        <f t="shared" si="23"/>
        <v>#DIV/0!</v>
      </c>
    </row>
    <row r="128" spans="1:11" hidden="1" x14ac:dyDescent="0.25">
      <c r="A128" s="74">
        <v>3211</v>
      </c>
      <c r="B128" s="75" t="s">
        <v>125</v>
      </c>
      <c r="C128" s="38">
        <v>0</v>
      </c>
      <c r="D128" s="38">
        <f>C128/7.5345</f>
        <v>0</v>
      </c>
      <c r="E128" s="42">
        <v>0</v>
      </c>
      <c r="F128" s="38">
        <f>E128/7.5345</f>
        <v>0</v>
      </c>
      <c r="G128" s="38">
        <v>0</v>
      </c>
      <c r="H128" s="42">
        <f>G128/7.5345</f>
        <v>0</v>
      </c>
      <c r="I128" s="42"/>
      <c r="J128" s="42">
        <v>0</v>
      </c>
      <c r="K128" s="68" t="e">
        <f t="shared" si="23"/>
        <v>#DIV/0!</v>
      </c>
    </row>
    <row r="129" spans="1:11" hidden="1" x14ac:dyDescent="0.25">
      <c r="A129" s="74">
        <v>3212</v>
      </c>
      <c r="B129" s="75" t="s">
        <v>169</v>
      </c>
      <c r="C129" s="38">
        <v>19584.75</v>
      </c>
      <c r="D129" s="38">
        <f>C129/7.5345</f>
        <v>2599.3430220983473</v>
      </c>
      <c r="E129" s="42">
        <v>0</v>
      </c>
      <c r="F129" s="38">
        <f>E129/7.5345</f>
        <v>0</v>
      </c>
      <c r="G129" s="38">
        <v>0</v>
      </c>
      <c r="H129" s="42">
        <f>G129/7.5345</f>
        <v>0</v>
      </c>
      <c r="I129" s="42"/>
      <c r="J129" s="42">
        <v>0</v>
      </c>
      <c r="K129" s="68" t="e">
        <f t="shared" si="23"/>
        <v>#DIV/0!</v>
      </c>
    </row>
    <row r="130" spans="1:11" hidden="1" x14ac:dyDescent="0.25">
      <c r="A130" s="82" t="s">
        <v>58</v>
      </c>
      <c r="B130" s="83" t="s">
        <v>59</v>
      </c>
      <c r="C130" s="63">
        <f t="shared" ref="C130:H130" si="42">C131</f>
        <v>236372.94</v>
      </c>
      <c r="D130" s="63">
        <f t="shared" si="42"/>
        <v>31372.080430021899</v>
      </c>
      <c r="E130" s="63">
        <f t="shared" si="42"/>
        <v>0</v>
      </c>
      <c r="F130" s="63">
        <f t="shared" si="42"/>
        <v>0</v>
      </c>
      <c r="G130" s="63">
        <f t="shared" si="42"/>
        <v>0</v>
      </c>
      <c r="H130" s="63">
        <f t="shared" si="42"/>
        <v>0</v>
      </c>
      <c r="I130" s="63"/>
      <c r="J130" s="63">
        <v>0</v>
      </c>
      <c r="K130" s="64" t="e">
        <f t="shared" si="23"/>
        <v>#DIV/0!</v>
      </c>
    </row>
    <row r="131" spans="1:11" hidden="1" x14ac:dyDescent="0.25">
      <c r="A131" s="65">
        <v>3</v>
      </c>
      <c r="B131" s="66" t="s">
        <v>109</v>
      </c>
      <c r="C131" s="67">
        <f t="shared" ref="C131:J131" si="43">C132+C139</f>
        <v>236372.94</v>
      </c>
      <c r="D131" s="67">
        <f t="shared" si="43"/>
        <v>31372.080430021899</v>
      </c>
      <c r="E131" s="67">
        <f t="shared" si="43"/>
        <v>0</v>
      </c>
      <c r="F131" s="67">
        <f t="shared" si="43"/>
        <v>0</v>
      </c>
      <c r="G131" s="67">
        <f t="shared" si="43"/>
        <v>0</v>
      </c>
      <c r="H131" s="67">
        <f t="shared" si="43"/>
        <v>0</v>
      </c>
      <c r="I131" s="67"/>
      <c r="J131" s="67">
        <f t="shared" si="43"/>
        <v>0</v>
      </c>
      <c r="K131" s="68" t="e">
        <f t="shared" si="23"/>
        <v>#DIV/0!</v>
      </c>
    </row>
    <row r="132" spans="1:11" hidden="1" x14ac:dyDescent="0.25">
      <c r="A132" s="86">
        <v>31</v>
      </c>
      <c r="B132" s="87" t="s">
        <v>65</v>
      </c>
      <c r="C132" s="71">
        <f t="shared" ref="C132:J132" si="44">C133+C135+C137</f>
        <v>236372.94</v>
      </c>
      <c r="D132" s="71">
        <f t="shared" si="44"/>
        <v>31372.080430021899</v>
      </c>
      <c r="E132" s="71">
        <f t="shared" si="44"/>
        <v>0</v>
      </c>
      <c r="F132" s="71">
        <f t="shared" si="44"/>
        <v>0</v>
      </c>
      <c r="G132" s="71">
        <f t="shared" si="44"/>
        <v>0</v>
      </c>
      <c r="H132" s="71">
        <f t="shared" si="44"/>
        <v>0</v>
      </c>
      <c r="I132" s="71"/>
      <c r="J132" s="71">
        <f t="shared" si="44"/>
        <v>0</v>
      </c>
      <c r="K132" s="68" t="e">
        <f t="shared" si="23"/>
        <v>#DIV/0!</v>
      </c>
    </row>
    <row r="133" spans="1:11" hidden="1" x14ac:dyDescent="0.25">
      <c r="A133" s="88">
        <v>311</v>
      </c>
      <c r="B133" s="89" t="s">
        <v>164</v>
      </c>
      <c r="C133" s="36">
        <f t="shared" ref="C133:J133" si="45">C134</f>
        <v>236372.94</v>
      </c>
      <c r="D133" s="36">
        <f t="shared" si="45"/>
        <v>31372.080430021899</v>
      </c>
      <c r="E133" s="36">
        <f t="shared" si="45"/>
        <v>0</v>
      </c>
      <c r="F133" s="36">
        <f t="shared" si="45"/>
        <v>0</v>
      </c>
      <c r="G133" s="36">
        <f t="shared" si="45"/>
        <v>0</v>
      </c>
      <c r="H133" s="36">
        <f t="shared" si="45"/>
        <v>0</v>
      </c>
      <c r="I133" s="36"/>
      <c r="J133" s="36">
        <f t="shared" si="45"/>
        <v>0</v>
      </c>
      <c r="K133" s="68" t="e">
        <f t="shared" si="23"/>
        <v>#DIV/0!</v>
      </c>
    </row>
    <row r="134" spans="1:11" hidden="1" x14ac:dyDescent="0.25">
      <c r="A134" s="74">
        <v>3111</v>
      </c>
      <c r="B134" s="75" t="s">
        <v>165</v>
      </c>
      <c r="C134" s="38">
        <v>236372.94</v>
      </c>
      <c r="D134" s="38">
        <f>C134/7.5345</f>
        <v>31372.080430021899</v>
      </c>
      <c r="E134" s="42">
        <v>0</v>
      </c>
      <c r="F134" s="38">
        <f>E134/7.5345</f>
        <v>0</v>
      </c>
      <c r="G134" s="38">
        <v>0</v>
      </c>
      <c r="H134" s="42">
        <f>G134/7.5345</f>
        <v>0</v>
      </c>
      <c r="I134" s="42"/>
      <c r="J134" s="42">
        <v>0</v>
      </c>
      <c r="K134" s="68" t="e">
        <f t="shared" si="23"/>
        <v>#DIV/0!</v>
      </c>
    </row>
    <row r="135" spans="1:11" hidden="1" x14ac:dyDescent="0.25">
      <c r="A135" s="88">
        <v>312</v>
      </c>
      <c r="B135" s="89" t="s">
        <v>166</v>
      </c>
      <c r="C135" s="36">
        <f t="shared" ref="C135:J135" si="46">C136</f>
        <v>0</v>
      </c>
      <c r="D135" s="36">
        <f t="shared" si="46"/>
        <v>0</v>
      </c>
      <c r="E135" s="36">
        <f t="shared" si="46"/>
        <v>0</v>
      </c>
      <c r="F135" s="36">
        <f t="shared" si="46"/>
        <v>0</v>
      </c>
      <c r="G135" s="36">
        <f t="shared" si="46"/>
        <v>0</v>
      </c>
      <c r="H135" s="36">
        <f t="shared" si="46"/>
        <v>0</v>
      </c>
      <c r="I135" s="36"/>
      <c r="J135" s="36">
        <f t="shared" si="46"/>
        <v>0</v>
      </c>
      <c r="K135" s="68" t="e">
        <f t="shared" si="23"/>
        <v>#DIV/0!</v>
      </c>
    </row>
    <row r="136" spans="1:11" hidden="1" x14ac:dyDescent="0.25">
      <c r="A136" s="74">
        <v>3121</v>
      </c>
      <c r="B136" s="75" t="s">
        <v>166</v>
      </c>
      <c r="C136" s="38">
        <v>0</v>
      </c>
      <c r="D136" s="38">
        <f>C136/7.5345</f>
        <v>0</v>
      </c>
      <c r="E136" s="42">
        <v>0</v>
      </c>
      <c r="F136" s="38">
        <f>E136/7.5345</f>
        <v>0</v>
      </c>
      <c r="G136" s="38">
        <v>0</v>
      </c>
      <c r="H136" s="42">
        <f>G136/7.5345</f>
        <v>0</v>
      </c>
      <c r="I136" s="42"/>
      <c r="J136" s="42">
        <v>0</v>
      </c>
      <c r="K136" s="68" t="e">
        <f t="shared" si="23"/>
        <v>#DIV/0!</v>
      </c>
    </row>
    <row r="137" spans="1:11" hidden="1" x14ac:dyDescent="0.25">
      <c r="A137" s="88">
        <v>313</v>
      </c>
      <c r="B137" s="89" t="s">
        <v>167</v>
      </c>
      <c r="C137" s="36">
        <f t="shared" ref="C137:J137" si="47">C138</f>
        <v>0</v>
      </c>
      <c r="D137" s="36">
        <f t="shared" si="47"/>
        <v>0</v>
      </c>
      <c r="E137" s="36">
        <f t="shared" si="47"/>
        <v>0</v>
      </c>
      <c r="F137" s="36">
        <f t="shared" si="47"/>
        <v>0</v>
      </c>
      <c r="G137" s="36">
        <f t="shared" si="47"/>
        <v>0</v>
      </c>
      <c r="H137" s="36">
        <f t="shared" si="47"/>
        <v>0</v>
      </c>
      <c r="I137" s="36"/>
      <c r="J137" s="36">
        <f t="shared" si="47"/>
        <v>0</v>
      </c>
      <c r="K137" s="68" t="e">
        <f t="shared" si="23"/>
        <v>#DIV/0!</v>
      </c>
    </row>
    <row r="138" spans="1:11" hidden="1" x14ac:dyDescent="0.25">
      <c r="A138" s="74">
        <v>3132</v>
      </c>
      <c r="B138" s="75" t="s">
        <v>168</v>
      </c>
      <c r="C138" s="38">
        <v>0</v>
      </c>
      <c r="D138" s="38">
        <f>C138/7.5345</f>
        <v>0</v>
      </c>
      <c r="E138" s="42">
        <v>0</v>
      </c>
      <c r="F138" s="38">
        <f>E138/7.5345</f>
        <v>0</v>
      </c>
      <c r="G138" s="38">
        <v>0</v>
      </c>
      <c r="H138" s="42">
        <f>G138/7.5345</f>
        <v>0</v>
      </c>
      <c r="I138" s="42"/>
      <c r="J138" s="42">
        <v>0</v>
      </c>
      <c r="K138" s="68" t="e">
        <f t="shared" si="23"/>
        <v>#DIV/0!</v>
      </c>
    </row>
    <row r="139" spans="1:11" hidden="1" x14ac:dyDescent="0.25">
      <c r="A139" s="86">
        <v>32</v>
      </c>
      <c r="B139" s="87" t="s">
        <v>66</v>
      </c>
      <c r="C139" s="71">
        <f t="shared" ref="C139:J139" si="48">C140</f>
        <v>0</v>
      </c>
      <c r="D139" s="71">
        <f t="shared" si="48"/>
        <v>0</v>
      </c>
      <c r="E139" s="71">
        <f t="shared" si="48"/>
        <v>0</v>
      </c>
      <c r="F139" s="71">
        <f t="shared" si="48"/>
        <v>0</v>
      </c>
      <c r="G139" s="71">
        <f t="shared" si="48"/>
        <v>0</v>
      </c>
      <c r="H139" s="71">
        <f t="shared" si="48"/>
        <v>0</v>
      </c>
      <c r="I139" s="71"/>
      <c r="J139" s="71">
        <f t="shared" si="48"/>
        <v>0</v>
      </c>
      <c r="K139" s="68" t="e">
        <f t="shared" si="23"/>
        <v>#DIV/0!</v>
      </c>
    </row>
    <row r="140" spans="1:11" hidden="1" x14ac:dyDescent="0.25">
      <c r="A140" s="88">
        <v>321</v>
      </c>
      <c r="B140" s="89" t="s">
        <v>124</v>
      </c>
      <c r="C140" s="36">
        <f t="shared" ref="C140:J140" si="49">SUM(C141:C142)</f>
        <v>0</v>
      </c>
      <c r="D140" s="36">
        <f t="shared" si="49"/>
        <v>0</v>
      </c>
      <c r="E140" s="36">
        <f t="shared" si="49"/>
        <v>0</v>
      </c>
      <c r="F140" s="36">
        <f t="shared" si="49"/>
        <v>0</v>
      </c>
      <c r="G140" s="36">
        <f t="shared" si="49"/>
        <v>0</v>
      </c>
      <c r="H140" s="36">
        <f t="shared" si="49"/>
        <v>0</v>
      </c>
      <c r="I140" s="36"/>
      <c r="J140" s="36">
        <f t="shared" si="49"/>
        <v>0</v>
      </c>
      <c r="K140" s="68" t="e">
        <f t="shared" si="23"/>
        <v>#DIV/0!</v>
      </c>
    </row>
    <row r="141" spans="1:11" hidden="1" x14ac:dyDescent="0.25">
      <c r="A141" s="74">
        <v>3211</v>
      </c>
      <c r="B141" s="75" t="s">
        <v>125</v>
      </c>
      <c r="C141" s="38">
        <v>0</v>
      </c>
      <c r="D141" s="38">
        <f>C141/7.5345</f>
        <v>0</v>
      </c>
      <c r="E141" s="42">
        <v>0</v>
      </c>
      <c r="F141" s="38">
        <f>E141/7.5345</f>
        <v>0</v>
      </c>
      <c r="G141" s="38">
        <v>0</v>
      </c>
      <c r="H141" s="42">
        <f>G141/7.5345</f>
        <v>0</v>
      </c>
      <c r="I141" s="42"/>
      <c r="J141" s="42">
        <v>0</v>
      </c>
      <c r="K141" s="68" t="e">
        <f t="shared" si="23"/>
        <v>#DIV/0!</v>
      </c>
    </row>
    <row r="142" spans="1:11" hidden="1" x14ac:dyDescent="0.25">
      <c r="A142" s="74">
        <v>3212</v>
      </c>
      <c r="B142" s="75" t="s">
        <v>169</v>
      </c>
      <c r="C142" s="38">
        <v>0</v>
      </c>
      <c r="D142" s="38">
        <f>C142/7.5345</f>
        <v>0</v>
      </c>
      <c r="E142" s="42">
        <v>0</v>
      </c>
      <c r="F142" s="38">
        <f>E142/7.5345</f>
        <v>0</v>
      </c>
      <c r="G142" s="38">
        <v>0</v>
      </c>
      <c r="H142" s="42">
        <f>G142/7.5345</f>
        <v>0</v>
      </c>
      <c r="I142" s="42"/>
      <c r="J142" s="42">
        <v>0</v>
      </c>
      <c r="K142" s="68" t="e">
        <f t="shared" si="23"/>
        <v>#DIV/0!</v>
      </c>
    </row>
    <row r="143" spans="1:11" x14ac:dyDescent="0.25">
      <c r="A143" s="95" t="s">
        <v>170</v>
      </c>
      <c r="B143" s="96" t="s">
        <v>171</v>
      </c>
      <c r="C143" s="59">
        <f t="shared" ref="C143:J147" si="50">C144</f>
        <v>3913.04</v>
      </c>
      <c r="D143" s="59">
        <f t="shared" si="50"/>
        <v>519.34965823876826</v>
      </c>
      <c r="E143" s="59">
        <f t="shared" si="50"/>
        <v>0</v>
      </c>
      <c r="F143" s="59">
        <f t="shared" si="50"/>
        <v>0</v>
      </c>
      <c r="G143" s="59">
        <f t="shared" si="50"/>
        <v>4000</v>
      </c>
      <c r="H143" s="59">
        <f t="shared" si="50"/>
        <v>519.36</v>
      </c>
      <c r="I143" s="59">
        <v>519.36</v>
      </c>
      <c r="J143" s="59">
        <v>531</v>
      </c>
      <c r="K143" s="60">
        <f t="shared" si="23"/>
        <v>102.24121996303141</v>
      </c>
    </row>
    <row r="144" spans="1:11" x14ac:dyDescent="0.25">
      <c r="A144" s="82" t="s">
        <v>56</v>
      </c>
      <c r="B144" s="92" t="s">
        <v>57</v>
      </c>
      <c r="C144" s="63">
        <f t="shared" si="50"/>
        <v>3913.04</v>
      </c>
      <c r="D144" s="63">
        <f t="shared" si="50"/>
        <v>519.34965823876826</v>
      </c>
      <c r="E144" s="63">
        <f t="shared" si="50"/>
        <v>0</v>
      </c>
      <c r="F144" s="63">
        <f t="shared" si="50"/>
        <v>0</v>
      </c>
      <c r="G144" s="63">
        <f t="shared" si="50"/>
        <v>4000</v>
      </c>
      <c r="H144" s="63">
        <f t="shared" si="50"/>
        <v>519.36</v>
      </c>
      <c r="I144" s="63">
        <v>519.36</v>
      </c>
      <c r="J144" s="63">
        <f t="shared" si="50"/>
        <v>531</v>
      </c>
      <c r="K144" s="64">
        <f t="shared" si="23"/>
        <v>102.24121996303141</v>
      </c>
    </row>
    <row r="145" spans="1:11" x14ac:dyDescent="0.25">
      <c r="A145" s="84">
        <v>3</v>
      </c>
      <c r="B145" s="91" t="s">
        <v>109</v>
      </c>
      <c r="C145" s="67">
        <f t="shared" si="50"/>
        <v>3913.04</v>
      </c>
      <c r="D145" s="67">
        <f t="shared" si="50"/>
        <v>519.34965823876826</v>
      </c>
      <c r="E145" s="67">
        <f t="shared" si="50"/>
        <v>0</v>
      </c>
      <c r="F145" s="67">
        <f t="shared" si="50"/>
        <v>0</v>
      </c>
      <c r="G145" s="67">
        <f t="shared" si="50"/>
        <v>4000</v>
      </c>
      <c r="H145" s="67">
        <f t="shared" si="50"/>
        <v>519.36</v>
      </c>
      <c r="I145" s="67">
        <v>519.36</v>
      </c>
      <c r="J145" s="67">
        <f t="shared" si="50"/>
        <v>531</v>
      </c>
      <c r="K145" s="121">
        <f t="shared" si="23"/>
        <v>102.24121996303141</v>
      </c>
    </row>
    <row r="146" spans="1:11" x14ac:dyDescent="0.25">
      <c r="A146" s="86">
        <v>32</v>
      </c>
      <c r="B146" s="87" t="s">
        <v>66</v>
      </c>
      <c r="C146" s="71">
        <f t="shared" si="50"/>
        <v>3913.04</v>
      </c>
      <c r="D146" s="71">
        <f t="shared" si="50"/>
        <v>519.34965823876826</v>
      </c>
      <c r="E146" s="71">
        <f t="shared" si="50"/>
        <v>0</v>
      </c>
      <c r="F146" s="71">
        <f t="shared" si="50"/>
        <v>0</v>
      </c>
      <c r="G146" s="71">
        <f t="shared" si="50"/>
        <v>4000</v>
      </c>
      <c r="H146" s="71">
        <f t="shared" si="50"/>
        <v>519.36</v>
      </c>
      <c r="I146" s="71">
        <v>519.36</v>
      </c>
      <c r="J146" s="71">
        <f t="shared" si="50"/>
        <v>531</v>
      </c>
      <c r="K146" s="128">
        <f t="shared" si="23"/>
        <v>102.24121996303141</v>
      </c>
    </row>
    <row r="147" spans="1:11" x14ac:dyDescent="0.25">
      <c r="A147" s="88">
        <v>323</v>
      </c>
      <c r="B147" s="89" t="s">
        <v>132</v>
      </c>
      <c r="C147" s="36">
        <f t="shared" si="50"/>
        <v>3913.04</v>
      </c>
      <c r="D147" s="36">
        <f t="shared" si="50"/>
        <v>519.34965823876826</v>
      </c>
      <c r="E147" s="36">
        <f t="shared" si="50"/>
        <v>0</v>
      </c>
      <c r="F147" s="36">
        <f t="shared" si="50"/>
        <v>0</v>
      </c>
      <c r="G147" s="36">
        <f t="shared" si="50"/>
        <v>4000</v>
      </c>
      <c r="H147" s="36">
        <f t="shared" si="50"/>
        <v>519.36</v>
      </c>
      <c r="I147" s="36">
        <v>519.36</v>
      </c>
      <c r="J147" s="36">
        <v>531</v>
      </c>
      <c r="K147" s="68">
        <f t="shared" si="23"/>
        <v>102.24121996303141</v>
      </c>
    </row>
    <row r="148" spans="1:11" x14ac:dyDescent="0.25">
      <c r="A148" s="74">
        <v>3237</v>
      </c>
      <c r="B148" s="75" t="s">
        <v>138</v>
      </c>
      <c r="C148" s="38">
        <v>3913.04</v>
      </c>
      <c r="D148" s="38">
        <f>C148/7.5345</f>
        <v>519.34965823876826</v>
      </c>
      <c r="E148" s="42">
        <v>0</v>
      </c>
      <c r="F148" s="38">
        <f>E148/7.5345</f>
        <v>0</v>
      </c>
      <c r="G148" s="38">
        <v>4000</v>
      </c>
      <c r="H148" s="42">
        <v>519.36</v>
      </c>
      <c r="I148" s="42">
        <v>519.36</v>
      </c>
      <c r="J148" s="42">
        <v>531</v>
      </c>
      <c r="K148" s="68">
        <f t="shared" si="23"/>
        <v>102.24121996303141</v>
      </c>
    </row>
    <row r="149" spans="1:11" ht="49.5" hidden="1" customHeight="1" x14ac:dyDescent="0.25">
      <c r="A149" s="94" t="s">
        <v>172</v>
      </c>
      <c r="B149" s="94" t="s">
        <v>173</v>
      </c>
      <c r="C149" s="59">
        <f t="shared" ref="C149:J149" si="51">C150+C163</f>
        <v>160471.46</v>
      </c>
      <c r="D149" s="59">
        <f t="shared" si="51"/>
        <v>21298.222841595329</v>
      </c>
      <c r="E149" s="59">
        <f t="shared" si="51"/>
        <v>485600</v>
      </c>
      <c r="F149" s="59">
        <f t="shared" si="51"/>
        <v>64450.195766142409</v>
      </c>
      <c r="G149" s="59">
        <f t="shared" si="51"/>
        <v>0</v>
      </c>
      <c r="H149" s="59">
        <f t="shared" si="51"/>
        <v>0</v>
      </c>
      <c r="I149" s="59"/>
      <c r="J149" s="59">
        <f t="shared" si="51"/>
        <v>0</v>
      </c>
      <c r="K149" s="60" t="e">
        <f t="shared" si="23"/>
        <v>#DIV/0!</v>
      </c>
    </row>
    <row r="150" spans="1:11" ht="15" hidden="1" customHeight="1" x14ac:dyDescent="0.25">
      <c r="A150" s="82" t="s">
        <v>56</v>
      </c>
      <c r="B150" s="92" t="s">
        <v>57</v>
      </c>
      <c r="C150" s="63">
        <f t="shared" ref="C150:J150" si="52">C151</f>
        <v>24070.720000000001</v>
      </c>
      <c r="D150" s="63">
        <f t="shared" si="52"/>
        <v>3194.7335589621071</v>
      </c>
      <c r="E150" s="63">
        <f t="shared" si="52"/>
        <v>72840</v>
      </c>
      <c r="F150" s="63">
        <f t="shared" si="52"/>
        <v>9667.5293649213618</v>
      </c>
      <c r="G150" s="63">
        <f t="shared" si="52"/>
        <v>0</v>
      </c>
      <c r="H150" s="63">
        <f t="shared" si="52"/>
        <v>0</v>
      </c>
      <c r="I150" s="63"/>
      <c r="J150" s="63">
        <f t="shared" si="52"/>
        <v>0</v>
      </c>
      <c r="K150" s="64" t="e">
        <f t="shared" si="23"/>
        <v>#DIV/0!</v>
      </c>
    </row>
    <row r="151" spans="1:11" hidden="1" x14ac:dyDescent="0.25">
      <c r="A151" s="65">
        <v>3</v>
      </c>
      <c r="B151" s="66" t="s">
        <v>109</v>
      </c>
      <c r="C151" s="67">
        <f t="shared" ref="C151:J151" si="53">C152+C159</f>
        <v>24070.720000000001</v>
      </c>
      <c r="D151" s="67">
        <f t="shared" si="53"/>
        <v>3194.7335589621071</v>
      </c>
      <c r="E151" s="67">
        <f t="shared" si="53"/>
        <v>72840</v>
      </c>
      <c r="F151" s="67">
        <f t="shared" si="53"/>
        <v>9667.5293649213618</v>
      </c>
      <c r="G151" s="67">
        <f t="shared" si="53"/>
        <v>0</v>
      </c>
      <c r="H151" s="67">
        <f t="shared" si="53"/>
        <v>0</v>
      </c>
      <c r="I151" s="67"/>
      <c r="J151" s="67">
        <f t="shared" si="53"/>
        <v>0</v>
      </c>
      <c r="K151" s="68" t="e">
        <f t="shared" si="23"/>
        <v>#DIV/0!</v>
      </c>
    </row>
    <row r="152" spans="1:11" hidden="1" x14ac:dyDescent="0.25">
      <c r="A152" s="86">
        <v>31</v>
      </c>
      <c r="B152" s="87" t="s">
        <v>65</v>
      </c>
      <c r="C152" s="71">
        <f t="shared" ref="C152:J152" si="54">C153+C155+C157</f>
        <v>22549.91</v>
      </c>
      <c r="D152" s="71">
        <f t="shared" si="54"/>
        <v>2992.8873846970596</v>
      </c>
      <c r="E152" s="71">
        <f t="shared" si="54"/>
        <v>67665</v>
      </c>
      <c r="F152" s="71">
        <f t="shared" si="54"/>
        <v>8980.6888313756717</v>
      </c>
      <c r="G152" s="71">
        <f t="shared" si="54"/>
        <v>0</v>
      </c>
      <c r="H152" s="71">
        <f t="shared" si="54"/>
        <v>0</v>
      </c>
      <c r="I152" s="71"/>
      <c r="J152" s="71">
        <f t="shared" si="54"/>
        <v>0</v>
      </c>
      <c r="K152" s="68" t="e">
        <f t="shared" si="23"/>
        <v>#DIV/0!</v>
      </c>
    </row>
    <row r="153" spans="1:11" hidden="1" x14ac:dyDescent="0.25">
      <c r="A153" s="88">
        <v>311</v>
      </c>
      <c r="B153" s="89" t="s">
        <v>164</v>
      </c>
      <c r="C153" s="36">
        <f t="shared" ref="C153:J153" si="55">C154</f>
        <v>17891.55</v>
      </c>
      <c r="D153" s="36">
        <f t="shared" si="55"/>
        <v>2374.6167628907024</v>
      </c>
      <c r="E153" s="36">
        <f t="shared" si="55"/>
        <v>55500</v>
      </c>
      <c r="F153" s="36">
        <f t="shared" si="55"/>
        <v>7366.1158670117456</v>
      </c>
      <c r="G153" s="36">
        <f t="shared" si="55"/>
        <v>0</v>
      </c>
      <c r="H153" s="36">
        <f t="shared" si="55"/>
        <v>0</v>
      </c>
      <c r="I153" s="36"/>
      <c r="J153" s="36">
        <f t="shared" si="55"/>
        <v>0</v>
      </c>
      <c r="K153" s="68" t="e">
        <f t="shared" si="23"/>
        <v>#DIV/0!</v>
      </c>
    </row>
    <row r="154" spans="1:11" hidden="1" x14ac:dyDescent="0.25">
      <c r="A154" s="74">
        <v>3111</v>
      </c>
      <c r="B154" s="75" t="s">
        <v>165</v>
      </c>
      <c r="C154" s="38">
        <v>17891.55</v>
      </c>
      <c r="D154" s="38">
        <f>C154/7.5345</f>
        <v>2374.6167628907024</v>
      </c>
      <c r="E154" s="42">
        <v>55500</v>
      </c>
      <c r="F154" s="38">
        <f>E154/7.5345</f>
        <v>7366.1158670117456</v>
      </c>
      <c r="G154" s="38">
        <v>0</v>
      </c>
      <c r="H154" s="42">
        <f>G154/7.5345</f>
        <v>0</v>
      </c>
      <c r="I154" s="42"/>
      <c r="J154" s="42">
        <v>0</v>
      </c>
      <c r="K154" s="68" t="e">
        <f t="shared" si="23"/>
        <v>#DIV/0!</v>
      </c>
    </row>
    <row r="155" spans="1:11" hidden="1" x14ac:dyDescent="0.25">
      <c r="A155" s="88">
        <v>312</v>
      </c>
      <c r="B155" s="89" t="s">
        <v>166</v>
      </c>
      <c r="C155" s="36">
        <f t="shared" ref="C155:J155" si="56">C156</f>
        <v>1706.25</v>
      </c>
      <c r="D155" s="36">
        <f t="shared" si="56"/>
        <v>226.45829185745569</v>
      </c>
      <c r="E155" s="36">
        <f t="shared" si="56"/>
        <v>3000</v>
      </c>
      <c r="F155" s="36">
        <f t="shared" si="56"/>
        <v>398.16842524387812</v>
      </c>
      <c r="G155" s="36">
        <f t="shared" si="56"/>
        <v>0</v>
      </c>
      <c r="H155" s="36">
        <f t="shared" si="56"/>
        <v>0</v>
      </c>
      <c r="I155" s="36"/>
      <c r="J155" s="36">
        <f t="shared" si="56"/>
        <v>0</v>
      </c>
      <c r="K155" s="68" t="e">
        <f t="shared" si="23"/>
        <v>#DIV/0!</v>
      </c>
    </row>
    <row r="156" spans="1:11" hidden="1" x14ac:dyDescent="0.25">
      <c r="A156" s="74">
        <v>3121</v>
      </c>
      <c r="B156" s="75" t="s">
        <v>166</v>
      </c>
      <c r="C156" s="38">
        <v>1706.25</v>
      </c>
      <c r="D156" s="38">
        <f>C156/7.5345</f>
        <v>226.45829185745569</v>
      </c>
      <c r="E156" s="42">
        <v>3000</v>
      </c>
      <c r="F156" s="38">
        <f>E156/7.5345</f>
        <v>398.16842524387812</v>
      </c>
      <c r="G156" s="38">
        <v>0</v>
      </c>
      <c r="H156" s="42">
        <f>G156/7.5345</f>
        <v>0</v>
      </c>
      <c r="I156" s="42"/>
      <c r="J156" s="42">
        <v>0</v>
      </c>
      <c r="K156" s="68" t="e">
        <f t="shared" si="23"/>
        <v>#DIV/0!</v>
      </c>
    </row>
    <row r="157" spans="1:11" hidden="1" x14ac:dyDescent="0.25">
      <c r="A157" s="88">
        <v>313</v>
      </c>
      <c r="B157" s="89" t="s">
        <v>167</v>
      </c>
      <c r="C157" s="36">
        <f t="shared" ref="C157:J157" si="57">C158</f>
        <v>2952.11</v>
      </c>
      <c r="D157" s="36">
        <f t="shared" si="57"/>
        <v>391.81232994890172</v>
      </c>
      <c r="E157" s="36">
        <f t="shared" si="57"/>
        <v>9165</v>
      </c>
      <c r="F157" s="36">
        <f t="shared" si="57"/>
        <v>1216.4045391200477</v>
      </c>
      <c r="G157" s="36">
        <f t="shared" si="57"/>
        <v>0</v>
      </c>
      <c r="H157" s="36">
        <f t="shared" si="57"/>
        <v>0</v>
      </c>
      <c r="I157" s="36"/>
      <c r="J157" s="36">
        <f t="shared" si="57"/>
        <v>0</v>
      </c>
      <c r="K157" s="68" t="e">
        <f t="shared" si="23"/>
        <v>#DIV/0!</v>
      </c>
    </row>
    <row r="158" spans="1:11" hidden="1" x14ac:dyDescent="0.25">
      <c r="A158" s="74">
        <v>3132</v>
      </c>
      <c r="B158" s="75" t="s">
        <v>168</v>
      </c>
      <c r="C158" s="38">
        <v>2952.11</v>
      </c>
      <c r="D158" s="38">
        <f>C158/7.5345</f>
        <v>391.81232994890172</v>
      </c>
      <c r="E158" s="42">
        <v>9165</v>
      </c>
      <c r="F158" s="38">
        <f>E158/7.5345</f>
        <v>1216.4045391200477</v>
      </c>
      <c r="G158" s="38">
        <v>0</v>
      </c>
      <c r="H158" s="42">
        <f>G158/7.5345</f>
        <v>0</v>
      </c>
      <c r="I158" s="42"/>
      <c r="J158" s="42">
        <v>0</v>
      </c>
      <c r="K158" s="68" t="e">
        <f t="shared" si="23"/>
        <v>#DIV/0!</v>
      </c>
    </row>
    <row r="159" spans="1:11" hidden="1" x14ac:dyDescent="0.25">
      <c r="A159" s="86">
        <v>32</v>
      </c>
      <c r="B159" s="87" t="s">
        <v>66</v>
      </c>
      <c r="C159" s="71">
        <f t="shared" ref="C159:J159" si="58">C160</f>
        <v>1520.81</v>
      </c>
      <c r="D159" s="71">
        <f t="shared" si="58"/>
        <v>201.84617426504744</v>
      </c>
      <c r="E159" s="71">
        <f t="shared" si="58"/>
        <v>5175</v>
      </c>
      <c r="F159" s="71">
        <f t="shared" si="58"/>
        <v>686.84053354568971</v>
      </c>
      <c r="G159" s="71">
        <f t="shared" si="58"/>
        <v>0</v>
      </c>
      <c r="H159" s="71">
        <f t="shared" si="58"/>
        <v>0</v>
      </c>
      <c r="I159" s="71"/>
      <c r="J159" s="71">
        <f t="shared" si="58"/>
        <v>0</v>
      </c>
      <c r="K159" s="68" t="e">
        <f t="shared" si="23"/>
        <v>#DIV/0!</v>
      </c>
    </row>
    <row r="160" spans="1:11" hidden="1" x14ac:dyDescent="0.25">
      <c r="A160" s="88">
        <v>321</v>
      </c>
      <c r="B160" s="89" t="s">
        <v>124</v>
      </c>
      <c r="C160" s="36">
        <f t="shared" ref="C160:J160" si="59">SUM(C161:C162)</f>
        <v>1520.81</v>
      </c>
      <c r="D160" s="36">
        <f t="shared" si="59"/>
        <v>201.84617426504744</v>
      </c>
      <c r="E160" s="36">
        <f t="shared" si="59"/>
        <v>5175</v>
      </c>
      <c r="F160" s="36">
        <f t="shared" si="59"/>
        <v>686.84053354568971</v>
      </c>
      <c r="G160" s="36">
        <f t="shared" si="59"/>
        <v>0</v>
      </c>
      <c r="H160" s="36">
        <f t="shared" si="59"/>
        <v>0</v>
      </c>
      <c r="I160" s="36"/>
      <c r="J160" s="36">
        <f t="shared" si="59"/>
        <v>0</v>
      </c>
      <c r="K160" s="68" t="e">
        <f t="shared" si="23"/>
        <v>#DIV/0!</v>
      </c>
    </row>
    <row r="161" spans="1:11" hidden="1" x14ac:dyDescent="0.25">
      <c r="A161" s="74">
        <v>3211</v>
      </c>
      <c r="B161" s="75" t="s">
        <v>125</v>
      </c>
      <c r="C161" s="38">
        <v>30</v>
      </c>
      <c r="D161" s="38">
        <f>C161/7.5345</f>
        <v>3.9816842524387814</v>
      </c>
      <c r="E161" s="42">
        <v>300</v>
      </c>
      <c r="F161" s="38">
        <f>E161/7.5345</f>
        <v>39.816842524387816</v>
      </c>
      <c r="G161" s="38">
        <v>0</v>
      </c>
      <c r="H161" s="42">
        <f>G161/7.5345</f>
        <v>0</v>
      </c>
      <c r="I161" s="42"/>
      <c r="J161" s="42">
        <v>0</v>
      </c>
      <c r="K161" s="68" t="e">
        <f t="shared" si="23"/>
        <v>#DIV/0!</v>
      </c>
    </row>
    <row r="162" spans="1:11" hidden="1" x14ac:dyDescent="0.25">
      <c r="A162" s="74">
        <v>3212</v>
      </c>
      <c r="B162" s="75" t="s">
        <v>169</v>
      </c>
      <c r="C162" s="38">
        <v>1490.81</v>
      </c>
      <c r="D162" s="38">
        <f>C162/7.5345</f>
        <v>197.86449001260866</v>
      </c>
      <c r="E162" s="42">
        <v>4875</v>
      </c>
      <c r="F162" s="38">
        <f>E162/7.5345</f>
        <v>647.02369102130194</v>
      </c>
      <c r="G162" s="38">
        <v>0</v>
      </c>
      <c r="H162" s="42">
        <f>G162/7.5345</f>
        <v>0</v>
      </c>
      <c r="I162" s="42"/>
      <c r="J162" s="42">
        <v>0</v>
      </c>
      <c r="K162" s="68" t="e">
        <f t="shared" si="23"/>
        <v>#DIV/0!</v>
      </c>
    </row>
    <row r="163" spans="1:11" hidden="1" x14ac:dyDescent="0.25">
      <c r="A163" s="82" t="s">
        <v>58</v>
      </c>
      <c r="B163" s="83" t="s">
        <v>59</v>
      </c>
      <c r="C163" s="63">
        <f t="shared" ref="C163:J163" si="60">C164</f>
        <v>136400.74</v>
      </c>
      <c r="D163" s="63">
        <f t="shared" si="60"/>
        <v>18103.489282633222</v>
      </c>
      <c r="E163" s="63">
        <f t="shared" si="60"/>
        <v>412760</v>
      </c>
      <c r="F163" s="63">
        <f t="shared" si="60"/>
        <v>54782.666401221046</v>
      </c>
      <c r="G163" s="63">
        <f t="shared" si="60"/>
        <v>0</v>
      </c>
      <c r="H163" s="63">
        <f t="shared" si="60"/>
        <v>0</v>
      </c>
      <c r="I163" s="63"/>
      <c r="J163" s="63">
        <f t="shared" si="60"/>
        <v>0</v>
      </c>
      <c r="K163" s="64" t="e">
        <f t="shared" ref="K163:K244" si="61">J163/H163*100</f>
        <v>#DIV/0!</v>
      </c>
    </row>
    <row r="164" spans="1:11" hidden="1" x14ac:dyDescent="0.25">
      <c r="A164" s="65">
        <v>3</v>
      </c>
      <c r="B164" s="66" t="s">
        <v>109</v>
      </c>
      <c r="C164" s="67">
        <f t="shared" ref="C164:J164" si="62">C165+C172</f>
        <v>136400.74</v>
      </c>
      <c r="D164" s="67">
        <f t="shared" si="62"/>
        <v>18103.489282633222</v>
      </c>
      <c r="E164" s="67">
        <f t="shared" si="62"/>
        <v>412760</v>
      </c>
      <c r="F164" s="67">
        <f t="shared" si="62"/>
        <v>54782.666401221046</v>
      </c>
      <c r="G164" s="67">
        <f t="shared" si="62"/>
        <v>0</v>
      </c>
      <c r="H164" s="67">
        <f t="shared" si="62"/>
        <v>0</v>
      </c>
      <c r="I164" s="67"/>
      <c r="J164" s="67">
        <f t="shared" si="62"/>
        <v>0</v>
      </c>
      <c r="K164" s="68" t="e">
        <f t="shared" si="61"/>
        <v>#DIV/0!</v>
      </c>
    </row>
    <row r="165" spans="1:11" hidden="1" x14ac:dyDescent="0.25">
      <c r="A165" s="86">
        <v>31</v>
      </c>
      <c r="B165" s="87" t="s">
        <v>65</v>
      </c>
      <c r="C165" s="71">
        <f t="shared" ref="C165:J165" si="63">C166+C168+C170</f>
        <v>127782.82999999999</v>
      </c>
      <c r="D165" s="71">
        <f t="shared" si="63"/>
        <v>16959.69606476873</v>
      </c>
      <c r="E165" s="71">
        <f t="shared" si="63"/>
        <v>383435</v>
      </c>
      <c r="F165" s="71">
        <f t="shared" si="63"/>
        <v>50890.57004446214</v>
      </c>
      <c r="G165" s="71">
        <f t="shared" si="63"/>
        <v>0</v>
      </c>
      <c r="H165" s="71">
        <f t="shared" si="63"/>
        <v>0</v>
      </c>
      <c r="I165" s="71"/>
      <c r="J165" s="71">
        <f t="shared" si="63"/>
        <v>0</v>
      </c>
      <c r="K165" s="68" t="e">
        <f t="shared" si="61"/>
        <v>#DIV/0!</v>
      </c>
    </row>
    <row r="166" spans="1:11" hidden="1" x14ac:dyDescent="0.25">
      <c r="A166" s="88">
        <v>311</v>
      </c>
      <c r="B166" s="89" t="s">
        <v>164</v>
      </c>
      <c r="C166" s="36">
        <f t="shared" ref="C166:J166" si="64">C167</f>
        <v>101385.43</v>
      </c>
      <c r="D166" s="36">
        <f t="shared" si="64"/>
        <v>13456.15900192448</v>
      </c>
      <c r="E166" s="36">
        <f t="shared" si="64"/>
        <v>314500</v>
      </c>
      <c r="F166" s="36">
        <f t="shared" si="64"/>
        <v>41741.323246399894</v>
      </c>
      <c r="G166" s="36">
        <f t="shared" si="64"/>
        <v>0</v>
      </c>
      <c r="H166" s="36">
        <f t="shared" si="64"/>
        <v>0</v>
      </c>
      <c r="I166" s="36"/>
      <c r="J166" s="36">
        <f t="shared" si="64"/>
        <v>0</v>
      </c>
      <c r="K166" s="68" t="e">
        <f t="shared" si="61"/>
        <v>#DIV/0!</v>
      </c>
    </row>
    <row r="167" spans="1:11" hidden="1" x14ac:dyDescent="0.25">
      <c r="A167" s="74">
        <v>3111</v>
      </c>
      <c r="B167" s="75" t="s">
        <v>165</v>
      </c>
      <c r="C167" s="38">
        <v>101385.43</v>
      </c>
      <c r="D167" s="38">
        <f>C167/7.5345</f>
        <v>13456.15900192448</v>
      </c>
      <c r="E167" s="42">
        <v>314500</v>
      </c>
      <c r="F167" s="38">
        <f>E167/7.5345</f>
        <v>41741.323246399894</v>
      </c>
      <c r="G167" s="38">
        <v>0</v>
      </c>
      <c r="H167" s="42">
        <f>G167/7.5345</f>
        <v>0</v>
      </c>
      <c r="I167" s="42"/>
      <c r="J167" s="42">
        <v>0</v>
      </c>
      <c r="K167" s="68" t="e">
        <f t="shared" si="61"/>
        <v>#DIV/0!</v>
      </c>
    </row>
    <row r="168" spans="1:11" hidden="1" x14ac:dyDescent="0.25">
      <c r="A168" s="88">
        <v>312</v>
      </c>
      <c r="B168" s="89" t="s">
        <v>166</v>
      </c>
      <c r="C168" s="36">
        <f t="shared" ref="C168:J168" si="65">C169</f>
        <v>9668.75</v>
      </c>
      <c r="D168" s="36">
        <f t="shared" si="65"/>
        <v>1283.2636538589156</v>
      </c>
      <c r="E168" s="36">
        <f t="shared" si="65"/>
        <v>17000</v>
      </c>
      <c r="F168" s="36">
        <f t="shared" si="65"/>
        <v>2256.2877430486428</v>
      </c>
      <c r="G168" s="36">
        <f t="shared" si="65"/>
        <v>0</v>
      </c>
      <c r="H168" s="36">
        <f t="shared" si="65"/>
        <v>0</v>
      </c>
      <c r="I168" s="36"/>
      <c r="J168" s="36">
        <f t="shared" si="65"/>
        <v>0</v>
      </c>
      <c r="K168" s="68" t="e">
        <f t="shared" si="61"/>
        <v>#DIV/0!</v>
      </c>
    </row>
    <row r="169" spans="1:11" hidden="1" x14ac:dyDescent="0.25">
      <c r="A169" s="74">
        <v>3121</v>
      </c>
      <c r="B169" s="75" t="s">
        <v>166</v>
      </c>
      <c r="C169" s="38">
        <v>9668.75</v>
      </c>
      <c r="D169" s="38">
        <f>C169/7.5345</f>
        <v>1283.2636538589156</v>
      </c>
      <c r="E169" s="42">
        <v>17000</v>
      </c>
      <c r="F169" s="38">
        <f>E169/7.5345</f>
        <v>2256.2877430486428</v>
      </c>
      <c r="G169" s="38">
        <v>0</v>
      </c>
      <c r="H169" s="42">
        <f>G169/7.5345</f>
        <v>0</v>
      </c>
      <c r="I169" s="42"/>
      <c r="J169" s="42">
        <v>0</v>
      </c>
      <c r="K169" s="68" t="e">
        <f t="shared" si="61"/>
        <v>#DIV/0!</v>
      </c>
    </row>
    <row r="170" spans="1:11" hidden="1" x14ac:dyDescent="0.25">
      <c r="A170" s="88">
        <v>313</v>
      </c>
      <c r="B170" s="89" t="s">
        <v>167</v>
      </c>
      <c r="C170" s="36">
        <f t="shared" ref="C170:J170" si="66">C171</f>
        <v>16728.650000000001</v>
      </c>
      <c r="D170" s="36">
        <f t="shared" si="66"/>
        <v>2220.2734089853343</v>
      </c>
      <c r="E170" s="36">
        <f t="shared" si="66"/>
        <v>51935</v>
      </c>
      <c r="F170" s="36">
        <f t="shared" si="66"/>
        <v>6892.9590550136036</v>
      </c>
      <c r="G170" s="36">
        <f t="shared" si="66"/>
        <v>0</v>
      </c>
      <c r="H170" s="36">
        <f t="shared" si="66"/>
        <v>0</v>
      </c>
      <c r="I170" s="36"/>
      <c r="J170" s="36">
        <f t="shared" si="66"/>
        <v>0</v>
      </c>
      <c r="K170" s="68" t="e">
        <f t="shared" si="61"/>
        <v>#DIV/0!</v>
      </c>
    </row>
    <row r="171" spans="1:11" hidden="1" x14ac:dyDescent="0.25">
      <c r="A171" s="74">
        <v>3132</v>
      </c>
      <c r="B171" s="75" t="s">
        <v>168</v>
      </c>
      <c r="C171" s="38">
        <v>16728.650000000001</v>
      </c>
      <c r="D171" s="38">
        <f>C171/7.5345</f>
        <v>2220.2734089853343</v>
      </c>
      <c r="E171" s="42">
        <v>51935</v>
      </c>
      <c r="F171" s="38">
        <f>E171/7.5345</f>
        <v>6892.9590550136036</v>
      </c>
      <c r="G171" s="38">
        <v>0</v>
      </c>
      <c r="H171" s="42">
        <f>G171/7.5345</f>
        <v>0</v>
      </c>
      <c r="I171" s="42"/>
      <c r="J171" s="42">
        <v>0</v>
      </c>
      <c r="K171" s="68" t="e">
        <f t="shared" si="61"/>
        <v>#DIV/0!</v>
      </c>
    </row>
    <row r="172" spans="1:11" hidden="1" x14ac:dyDescent="0.25">
      <c r="A172" s="86">
        <v>32</v>
      </c>
      <c r="B172" s="87" t="s">
        <v>66</v>
      </c>
      <c r="C172" s="71">
        <f t="shared" ref="C172:J172" si="67">C173</f>
        <v>8617.91</v>
      </c>
      <c r="D172" s="71">
        <f t="shared" si="67"/>
        <v>1143.7932178644899</v>
      </c>
      <c r="E172" s="71">
        <f t="shared" si="67"/>
        <v>29325</v>
      </c>
      <c r="F172" s="71">
        <f t="shared" si="67"/>
        <v>3892.0963567589088</v>
      </c>
      <c r="G172" s="71">
        <f t="shared" si="67"/>
        <v>0</v>
      </c>
      <c r="H172" s="71">
        <f t="shared" si="67"/>
        <v>0</v>
      </c>
      <c r="I172" s="71"/>
      <c r="J172" s="71">
        <f t="shared" si="67"/>
        <v>0</v>
      </c>
      <c r="K172" s="68" t="e">
        <f t="shared" si="61"/>
        <v>#DIV/0!</v>
      </c>
    </row>
    <row r="173" spans="1:11" hidden="1" x14ac:dyDescent="0.25">
      <c r="A173" s="88">
        <v>321</v>
      </c>
      <c r="B173" s="89" t="s">
        <v>124</v>
      </c>
      <c r="C173" s="36">
        <f t="shared" ref="C173:J173" si="68">SUM(C174:C175)</f>
        <v>8617.91</v>
      </c>
      <c r="D173" s="36">
        <f t="shared" si="68"/>
        <v>1143.7932178644899</v>
      </c>
      <c r="E173" s="36">
        <f t="shared" si="68"/>
        <v>29325</v>
      </c>
      <c r="F173" s="36">
        <f t="shared" si="68"/>
        <v>3892.0963567589088</v>
      </c>
      <c r="G173" s="36">
        <f t="shared" si="68"/>
        <v>0</v>
      </c>
      <c r="H173" s="36">
        <f t="shared" si="68"/>
        <v>0</v>
      </c>
      <c r="I173" s="36"/>
      <c r="J173" s="36">
        <f t="shared" si="68"/>
        <v>0</v>
      </c>
      <c r="K173" s="68" t="e">
        <f t="shared" si="61"/>
        <v>#DIV/0!</v>
      </c>
    </row>
    <row r="174" spans="1:11" hidden="1" x14ac:dyDescent="0.25">
      <c r="A174" s="74">
        <v>3211</v>
      </c>
      <c r="B174" s="75" t="s">
        <v>125</v>
      </c>
      <c r="C174" s="38">
        <v>170</v>
      </c>
      <c r="D174" s="38">
        <f>C174/7.5345</f>
        <v>22.562877430486427</v>
      </c>
      <c r="E174" s="42">
        <v>1700</v>
      </c>
      <c r="F174" s="38">
        <f>E174/7.5345</f>
        <v>225.62877430486427</v>
      </c>
      <c r="G174" s="38">
        <v>0</v>
      </c>
      <c r="H174" s="42">
        <f>G174/7.5345</f>
        <v>0</v>
      </c>
      <c r="I174" s="42"/>
      <c r="J174" s="42">
        <v>0</v>
      </c>
      <c r="K174" s="68" t="e">
        <f t="shared" si="61"/>
        <v>#DIV/0!</v>
      </c>
    </row>
    <row r="175" spans="1:11" hidden="1" x14ac:dyDescent="0.25">
      <c r="A175" s="74">
        <v>3212</v>
      </c>
      <c r="B175" s="75" t="s">
        <v>169</v>
      </c>
      <c r="C175" s="38">
        <v>8447.91</v>
      </c>
      <c r="D175" s="38">
        <f>C175/7.5345</f>
        <v>1121.2303404340034</v>
      </c>
      <c r="E175" s="42">
        <v>27625</v>
      </c>
      <c r="F175" s="38">
        <f>E175/7.5345</f>
        <v>3666.4675824540445</v>
      </c>
      <c r="G175" s="38">
        <v>0</v>
      </c>
      <c r="H175" s="42">
        <f>G175/7.5345</f>
        <v>0</v>
      </c>
      <c r="I175" s="42"/>
      <c r="J175" s="42">
        <v>0</v>
      </c>
      <c r="K175" s="68" t="e">
        <f t="shared" si="61"/>
        <v>#DIV/0!</v>
      </c>
    </row>
    <row r="176" spans="1:11" ht="55.5" customHeight="1" x14ac:dyDescent="0.25">
      <c r="A176" s="94" t="s">
        <v>174</v>
      </c>
      <c r="B176" s="94" t="s">
        <v>291</v>
      </c>
      <c r="C176" s="59">
        <f t="shared" ref="C176:H176" si="69">C177+C191</f>
        <v>0</v>
      </c>
      <c r="D176" s="59">
        <f t="shared" si="69"/>
        <v>0</v>
      </c>
      <c r="E176" s="59">
        <f t="shared" si="69"/>
        <v>0</v>
      </c>
      <c r="F176" s="59">
        <f t="shared" si="69"/>
        <v>0</v>
      </c>
      <c r="G176" s="59">
        <f t="shared" si="69"/>
        <v>424813.03</v>
      </c>
      <c r="H176" s="59">
        <f t="shared" si="69"/>
        <v>38553.43</v>
      </c>
      <c r="I176" s="59">
        <v>38553.43</v>
      </c>
      <c r="J176" s="59">
        <v>79785.820000000007</v>
      </c>
      <c r="K176" s="60">
        <f t="shared" si="61"/>
        <v>206.9486943185081</v>
      </c>
    </row>
    <row r="177" spans="1:11" ht="15" customHeight="1" x14ac:dyDescent="0.25">
      <c r="A177" s="82" t="s">
        <v>56</v>
      </c>
      <c r="B177" s="92" t="s">
        <v>57</v>
      </c>
      <c r="C177" s="63">
        <f>C178</f>
        <v>0</v>
      </c>
      <c r="D177" s="63">
        <f>D178</f>
        <v>0</v>
      </c>
      <c r="E177" s="63">
        <f>E178</f>
        <v>0</v>
      </c>
      <c r="F177" s="63">
        <f>F178</f>
        <v>0</v>
      </c>
      <c r="G177" s="63">
        <f>G178</f>
        <v>63721.95</v>
      </c>
      <c r="H177" s="63">
        <v>5783.01</v>
      </c>
      <c r="I177" s="63">
        <v>5783.01</v>
      </c>
      <c r="J177" s="63">
        <v>15181.11</v>
      </c>
      <c r="K177" s="64">
        <f t="shared" si="61"/>
        <v>262.51225572841827</v>
      </c>
    </row>
    <row r="178" spans="1:11" x14ac:dyDescent="0.25">
      <c r="A178" s="65">
        <v>3</v>
      </c>
      <c r="B178" s="66" t="s">
        <v>109</v>
      </c>
      <c r="C178" s="67">
        <f t="shared" ref="C178:H178" si="70">C179+C186</f>
        <v>0</v>
      </c>
      <c r="D178" s="67">
        <f t="shared" si="70"/>
        <v>0</v>
      </c>
      <c r="E178" s="67">
        <f t="shared" si="70"/>
        <v>0</v>
      </c>
      <c r="F178" s="67">
        <f t="shared" si="70"/>
        <v>0</v>
      </c>
      <c r="G178" s="67">
        <f t="shared" si="70"/>
        <v>63721.95</v>
      </c>
      <c r="H178" s="67">
        <f t="shared" si="70"/>
        <v>5783.01</v>
      </c>
      <c r="I178" s="67">
        <v>5783.01</v>
      </c>
      <c r="J178" s="67">
        <v>13419.84</v>
      </c>
      <c r="K178" s="121">
        <f t="shared" si="61"/>
        <v>232.05631669320991</v>
      </c>
    </row>
    <row r="179" spans="1:11" x14ac:dyDescent="0.25">
      <c r="A179" s="86">
        <v>31</v>
      </c>
      <c r="B179" s="87" t="s">
        <v>65</v>
      </c>
      <c r="C179" s="71">
        <f>C180+C182+C184</f>
        <v>0</v>
      </c>
      <c r="D179" s="71">
        <f>D180+D182+D184</f>
        <v>0</v>
      </c>
      <c r="E179" s="71">
        <f>E180+E182+E184</f>
        <v>0</v>
      </c>
      <c r="F179" s="71">
        <f>F180+F182+F184</f>
        <v>0</v>
      </c>
      <c r="G179" s="71">
        <f>G180+G182+G184</f>
        <v>59043.75</v>
      </c>
      <c r="H179" s="71">
        <v>4742.59</v>
      </c>
      <c r="I179" s="71">
        <v>4742.59</v>
      </c>
      <c r="J179" s="71">
        <v>12291.28</v>
      </c>
      <c r="K179" s="128">
        <f t="shared" si="61"/>
        <v>259.1680916967311</v>
      </c>
    </row>
    <row r="180" spans="1:11" x14ac:dyDescent="0.25">
      <c r="A180" s="88">
        <v>311</v>
      </c>
      <c r="B180" s="89" t="s">
        <v>164</v>
      </c>
      <c r="C180" s="36">
        <f t="shared" ref="C180:J180" si="71">C181</f>
        <v>0</v>
      </c>
      <c r="D180" s="36">
        <f t="shared" si="71"/>
        <v>0</v>
      </c>
      <c r="E180" s="36">
        <f t="shared" si="71"/>
        <v>0</v>
      </c>
      <c r="F180" s="36">
        <f t="shared" si="71"/>
        <v>0</v>
      </c>
      <c r="G180" s="36">
        <f t="shared" si="71"/>
        <v>48750</v>
      </c>
      <c r="H180" s="36">
        <f t="shared" si="71"/>
        <v>3842.59</v>
      </c>
      <c r="I180" s="36">
        <v>3842.59</v>
      </c>
      <c r="J180" s="36">
        <f t="shared" si="71"/>
        <v>10674.28</v>
      </c>
      <c r="K180" s="68">
        <f t="shared" si="61"/>
        <v>277.78867898995207</v>
      </c>
    </row>
    <row r="181" spans="1:11" x14ac:dyDescent="0.25">
      <c r="A181" s="74">
        <v>3111</v>
      </c>
      <c r="B181" s="75" t="s">
        <v>165</v>
      </c>
      <c r="C181" s="38">
        <v>0</v>
      </c>
      <c r="D181" s="38">
        <f>C181/7.5345</f>
        <v>0</v>
      </c>
      <c r="E181" s="42">
        <v>0</v>
      </c>
      <c r="F181" s="38">
        <f>E181/7.5345</f>
        <v>0</v>
      </c>
      <c r="G181" s="38">
        <v>48750</v>
      </c>
      <c r="H181" s="42">
        <v>3842.59</v>
      </c>
      <c r="I181" s="42">
        <v>3842.59</v>
      </c>
      <c r="J181" s="42">
        <v>10674.28</v>
      </c>
      <c r="K181" s="68">
        <f t="shared" si="61"/>
        <v>277.78867898995207</v>
      </c>
    </row>
    <row r="182" spans="1:11" x14ac:dyDescent="0.25">
      <c r="A182" s="88">
        <v>312</v>
      </c>
      <c r="B182" s="89" t="s">
        <v>166</v>
      </c>
      <c r="C182" s="36">
        <f t="shared" ref="C182:J182" si="72">C183</f>
        <v>0</v>
      </c>
      <c r="D182" s="36">
        <f t="shared" si="72"/>
        <v>0</v>
      </c>
      <c r="E182" s="36">
        <f t="shared" si="72"/>
        <v>0</v>
      </c>
      <c r="F182" s="36">
        <f t="shared" si="72"/>
        <v>0</v>
      </c>
      <c r="G182" s="36">
        <f t="shared" si="72"/>
        <v>2250</v>
      </c>
      <c r="H182" s="36">
        <f t="shared" si="72"/>
        <v>150</v>
      </c>
      <c r="I182" s="36">
        <v>150</v>
      </c>
      <c r="J182" s="36">
        <f t="shared" si="72"/>
        <v>1617</v>
      </c>
      <c r="K182" s="68">
        <f t="shared" si="61"/>
        <v>1078</v>
      </c>
    </row>
    <row r="183" spans="1:11" x14ac:dyDescent="0.25">
      <c r="A183" s="74">
        <v>3121</v>
      </c>
      <c r="B183" s="75" t="s">
        <v>166</v>
      </c>
      <c r="C183" s="38">
        <v>0</v>
      </c>
      <c r="D183" s="38">
        <f>C183/7.5345</f>
        <v>0</v>
      </c>
      <c r="E183" s="42">
        <v>0</v>
      </c>
      <c r="F183" s="38">
        <f>E183/7.5345</f>
        <v>0</v>
      </c>
      <c r="G183" s="38">
        <v>2250</v>
      </c>
      <c r="H183" s="42">
        <v>150</v>
      </c>
      <c r="I183" s="42">
        <v>150</v>
      </c>
      <c r="J183" s="42">
        <v>1617</v>
      </c>
      <c r="K183" s="68">
        <f t="shared" si="61"/>
        <v>1078</v>
      </c>
    </row>
    <row r="184" spans="1:11" x14ac:dyDescent="0.25">
      <c r="A184" s="88">
        <v>313</v>
      </c>
      <c r="B184" s="89" t="s">
        <v>167</v>
      </c>
      <c r="C184" s="36">
        <f>C185</f>
        <v>0</v>
      </c>
      <c r="D184" s="36">
        <f>D185</f>
        <v>0</v>
      </c>
      <c r="E184" s="36">
        <f>E185</f>
        <v>0</v>
      </c>
      <c r="F184" s="36">
        <f>F185</f>
        <v>0</v>
      </c>
      <c r="G184" s="36">
        <f>G185</f>
        <v>8043.75</v>
      </c>
      <c r="H184" s="36">
        <v>750</v>
      </c>
      <c r="I184" s="36">
        <v>750</v>
      </c>
      <c r="J184" s="36">
        <v>1761.27</v>
      </c>
      <c r="K184" s="68">
        <f t="shared" si="61"/>
        <v>234.83600000000001</v>
      </c>
    </row>
    <row r="185" spans="1:11" x14ac:dyDescent="0.25">
      <c r="A185" s="74">
        <v>3132</v>
      </c>
      <c r="B185" s="75" t="s">
        <v>168</v>
      </c>
      <c r="C185" s="38">
        <v>0</v>
      </c>
      <c r="D185" s="38">
        <f>C185/7.5345</f>
        <v>0</v>
      </c>
      <c r="E185" s="42">
        <v>0</v>
      </c>
      <c r="F185" s="38">
        <f>E185/7.5345</f>
        <v>0</v>
      </c>
      <c r="G185" s="38">
        <v>8043.75</v>
      </c>
      <c r="H185" s="42">
        <v>750</v>
      </c>
      <c r="I185" s="42">
        <v>750</v>
      </c>
      <c r="J185" s="42">
        <v>1761.27</v>
      </c>
      <c r="K185" s="68">
        <f t="shared" si="61"/>
        <v>234.83600000000001</v>
      </c>
    </row>
    <row r="186" spans="1:11" x14ac:dyDescent="0.25">
      <c r="A186" s="86">
        <v>32</v>
      </c>
      <c r="B186" s="87" t="s">
        <v>66</v>
      </c>
      <c r="C186" s="71">
        <f t="shared" ref="C186:J186" si="73">C187</f>
        <v>0</v>
      </c>
      <c r="D186" s="71">
        <f t="shared" si="73"/>
        <v>0</v>
      </c>
      <c r="E186" s="71">
        <f t="shared" si="73"/>
        <v>0</v>
      </c>
      <c r="F186" s="71">
        <f t="shared" si="73"/>
        <v>0</v>
      </c>
      <c r="G186" s="71">
        <f t="shared" si="73"/>
        <v>4678.2</v>
      </c>
      <c r="H186" s="71">
        <f t="shared" si="73"/>
        <v>1040.42</v>
      </c>
      <c r="I186" s="71">
        <v>1040.42</v>
      </c>
      <c r="J186" s="71">
        <f t="shared" si="73"/>
        <v>1128.56</v>
      </c>
      <c r="K186" s="128">
        <f t="shared" si="61"/>
        <v>108.47157878549045</v>
      </c>
    </row>
    <row r="187" spans="1:11" x14ac:dyDescent="0.25">
      <c r="A187" s="88">
        <v>321</v>
      </c>
      <c r="B187" s="89" t="s">
        <v>124</v>
      </c>
      <c r="C187" s="36">
        <f t="shared" ref="C187:H187" si="74">SUM(C188:C190)</f>
        <v>0</v>
      </c>
      <c r="D187" s="36">
        <f t="shared" si="74"/>
        <v>0</v>
      </c>
      <c r="E187" s="36">
        <f t="shared" si="74"/>
        <v>0</v>
      </c>
      <c r="F187" s="36">
        <f t="shared" si="74"/>
        <v>0</v>
      </c>
      <c r="G187" s="36">
        <f t="shared" si="74"/>
        <v>4678.2</v>
      </c>
      <c r="H187" s="36">
        <f t="shared" si="74"/>
        <v>1040.42</v>
      </c>
      <c r="I187" s="36">
        <v>1040.42</v>
      </c>
      <c r="J187" s="36">
        <v>1128.56</v>
      </c>
      <c r="K187" s="68">
        <f t="shared" si="61"/>
        <v>108.47157878549045</v>
      </c>
    </row>
    <row r="188" spans="1:11" x14ac:dyDescent="0.25">
      <c r="A188" s="74">
        <v>3211</v>
      </c>
      <c r="B188" s="75" t="s">
        <v>125</v>
      </c>
      <c r="C188" s="38">
        <v>0</v>
      </c>
      <c r="D188" s="38">
        <f>C188/7.5345</f>
        <v>0</v>
      </c>
      <c r="E188" s="42">
        <v>0</v>
      </c>
      <c r="F188" s="38">
        <f>E188/7.5345</f>
        <v>0</v>
      </c>
      <c r="G188" s="38">
        <v>150</v>
      </c>
      <c r="H188" s="42">
        <v>45</v>
      </c>
      <c r="I188" s="42">
        <v>45</v>
      </c>
      <c r="J188" s="42">
        <v>77.400000000000006</v>
      </c>
      <c r="K188" s="68">
        <f t="shared" si="61"/>
        <v>172.00000000000003</v>
      </c>
    </row>
    <row r="189" spans="1:11" x14ac:dyDescent="0.25">
      <c r="A189" s="74">
        <v>3213</v>
      </c>
      <c r="B189" s="75" t="s">
        <v>228</v>
      </c>
      <c r="C189" s="38"/>
      <c r="D189" s="38"/>
      <c r="E189" s="42"/>
      <c r="F189" s="38"/>
      <c r="G189" s="38"/>
      <c r="H189" s="42">
        <v>0</v>
      </c>
      <c r="I189" s="42">
        <v>0</v>
      </c>
      <c r="J189" s="42">
        <v>41.25</v>
      </c>
      <c r="K189" s="68">
        <v>0</v>
      </c>
    </row>
    <row r="190" spans="1:11" x14ac:dyDescent="0.25">
      <c r="A190" s="74">
        <v>3212</v>
      </c>
      <c r="B190" s="75" t="s">
        <v>169</v>
      </c>
      <c r="C190" s="38">
        <v>0</v>
      </c>
      <c r="D190" s="38">
        <f>C190/7.5345</f>
        <v>0</v>
      </c>
      <c r="E190" s="42">
        <v>0</v>
      </c>
      <c r="F190" s="38">
        <f>E190/7.5345</f>
        <v>0</v>
      </c>
      <c r="G190" s="38">
        <v>4528.2</v>
      </c>
      <c r="H190" s="42">
        <v>995.42</v>
      </c>
      <c r="I190" s="42">
        <v>995.42</v>
      </c>
      <c r="J190" s="42">
        <v>1009.91</v>
      </c>
      <c r="K190" s="68">
        <f t="shared" si="61"/>
        <v>101.45566695465232</v>
      </c>
    </row>
    <row r="191" spans="1:11" x14ac:dyDescent="0.25">
      <c r="A191" s="82" t="s">
        <v>58</v>
      </c>
      <c r="B191" s="83" t="s">
        <v>59</v>
      </c>
      <c r="C191" s="63">
        <f t="shared" ref="C191:H191" si="75">C192</f>
        <v>0</v>
      </c>
      <c r="D191" s="63">
        <f t="shared" si="75"/>
        <v>0</v>
      </c>
      <c r="E191" s="63">
        <f t="shared" si="75"/>
        <v>0</v>
      </c>
      <c r="F191" s="63">
        <f t="shared" si="75"/>
        <v>0</v>
      </c>
      <c r="G191" s="63">
        <f t="shared" si="75"/>
        <v>361091.08</v>
      </c>
      <c r="H191" s="63">
        <f t="shared" si="75"/>
        <v>32770.42</v>
      </c>
      <c r="I191" s="63">
        <v>32770.42</v>
      </c>
      <c r="J191" s="63">
        <v>64604.71</v>
      </c>
      <c r="K191" s="64">
        <f t="shared" si="61"/>
        <v>197.14336892844219</v>
      </c>
    </row>
    <row r="192" spans="1:11" x14ac:dyDescent="0.25">
      <c r="A192" s="65">
        <v>3</v>
      </c>
      <c r="B192" s="66" t="s">
        <v>109</v>
      </c>
      <c r="C192" s="67">
        <f t="shared" ref="C192:G192" si="76">C193+C200</f>
        <v>0</v>
      </c>
      <c r="D192" s="67">
        <f t="shared" si="76"/>
        <v>0</v>
      </c>
      <c r="E192" s="67">
        <f t="shared" si="76"/>
        <v>0</v>
      </c>
      <c r="F192" s="67">
        <f t="shared" si="76"/>
        <v>0</v>
      </c>
      <c r="G192" s="67">
        <f t="shared" si="76"/>
        <v>361091.08</v>
      </c>
      <c r="H192" s="67">
        <v>32770.42</v>
      </c>
      <c r="I192" s="67">
        <v>32770.42</v>
      </c>
      <c r="J192" s="67">
        <v>57034.41</v>
      </c>
      <c r="K192" s="121">
        <f t="shared" si="61"/>
        <v>174.0423528291673</v>
      </c>
    </row>
    <row r="193" spans="1:11" x14ac:dyDescent="0.25">
      <c r="A193" s="86">
        <v>31</v>
      </c>
      <c r="B193" s="87" t="s">
        <v>65</v>
      </c>
      <c r="C193" s="71">
        <f t="shared" ref="C193:H193" si="77">C194+C196+C198</f>
        <v>0</v>
      </c>
      <c r="D193" s="71">
        <f t="shared" si="77"/>
        <v>0</v>
      </c>
      <c r="E193" s="71">
        <f t="shared" si="77"/>
        <v>0</v>
      </c>
      <c r="F193" s="71">
        <f t="shared" si="77"/>
        <v>0</v>
      </c>
      <c r="G193" s="71">
        <f t="shared" si="77"/>
        <v>334581.25</v>
      </c>
      <c r="H193" s="71">
        <f t="shared" si="77"/>
        <v>26874.7</v>
      </c>
      <c r="I193" s="71">
        <v>26874.7</v>
      </c>
      <c r="J193" s="71">
        <v>51963.06</v>
      </c>
      <c r="K193" s="128">
        <f t="shared" si="61"/>
        <v>193.35307929018742</v>
      </c>
    </row>
    <row r="194" spans="1:11" x14ac:dyDescent="0.25">
      <c r="A194" s="88">
        <v>311</v>
      </c>
      <c r="B194" s="89" t="s">
        <v>164</v>
      </c>
      <c r="C194" s="36">
        <f t="shared" ref="C194:H194" si="78">C195</f>
        <v>0</v>
      </c>
      <c r="D194" s="36">
        <f t="shared" si="78"/>
        <v>0</v>
      </c>
      <c r="E194" s="36">
        <f t="shared" si="78"/>
        <v>0</v>
      </c>
      <c r="F194" s="36">
        <f t="shared" si="78"/>
        <v>0</v>
      </c>
      <c r="G194" s="36">
        <f t="shared" si="78"/>
        <v>276250</v>
      </c>
      <c r="H194" s="36">
        <f t="shared" si="78"/>
        <v>21774.7</v>
      </c>
      <c r="I194" s="36">
        <v>21774.7</v>
      </c>
      <c r="J194" s="36">
        <v>45880.06</v>
      </c>
      <c r="K194" s="68">
        <f t="shared" si="61"/>
        <v>210.70352289583784</v>
      </c>
    </row>
    <row r="195" spans="1:11" x14ac:dyDescent="0.25">
      <c r="A195" s="74">
        <v>3111</v>
      </c>
      <c r="B195" s="75" t="s">
        <v>165</v>
      </c>
      <c r="C195" s="38">
        <v>0</v>
      </c>
      <c r="D195" s="38">
        <f>C195/7.5345</f>
        <v>0</v>
      </c>
      <c r="E195" s="42">
        <v>0</v>
      </c>
      <c r="F195" s="38">
        <f>E195/7.5345</f>
        <v>0</v>
      </c>
      <c r="G195" s="38">
        <v>276250</v>
      </c>
      <c r="H195" s="42">
        <v>21774.7</v>
      </c>
      <c r="I195" s="42">
        <v>21774.7</v>
      </c>
      <c r="J195" s="42">
        <v>45880.06</v>
      </c>
      <c r="K195" s="68">
        <f t="shared" si="61"/>
        <v>210.70352289583784</v>
      </c>
    </row>
    <row r="196" spans="1:11" x14ac:dyDescent="0.25">
      <c r="A196" s="88">
        <v>312</v>
      </c>
      <c r="B196" s="89" t="s">
        <v>166</v>
      </c>
      <c r="C196" s="36">
        <f t="shared" ref="C196:J196" si="79">C197</f>
        <v>0</v>
      </c>
      <c r="D196" s="36">
        <f t="shared" si="79"/>
        <v>0</v>
      </c>
      <c r="E196" s="36">
        <f t="shared" si="79"/>
        <v>0</v>
      </c>
      <c r="F196" s="36">
        <f t="shared" si="79"/>
        <v>0</v>
      </c>
      <c r="G196" s="36">
        <f t="shared" si="79"/>
        <v>12750</v>
      </c>
      <c r="H196" s="36">
        <f t="shared" si="79"/>
        <v>850</v>
      </c>
      <c r="I196" s="36">
        <v>850</v>
      </c>
      <c r="J196" s="36">
        <f t="shared" si="79"/>
        <v>6083</v>
      </c>
      <c r="K196" s="68">
        <f t="shared" si="61"/>
        <v>715.64705882352939</v>
      </c>
    </row>
    <row r="197" spans="1:11" x14ac:dyDescent="0.25">
      <c r="A197" s="74">
        <v>3121</v>
      </c>
      <c r="B197" s="75" t="s">
        <v>166</v>
      </c>
      <c r="C197" s="38">
        <v>0</v>
      </c>
      <c r="D197" s="38">
        <f>C197/7.5345</f>
        <v>0</v>
      </c>
      <c r="E197" s="42">
        <v>0</v>
      </c>
      <c r="F197" s="38">
        <f>E197/7.5345</f>
        <v>0</v>
      </c>
      <c r="G197" s="38">
        <v>12750</v>
      </c>
      <c r="H197" s="42">
        <v>850</v>
      </c>
      <c r="I197" s="42">
        <v>850</v>
      </c>
      <c r="J197" s="42">
        <v>6083</v>
      </c>
      <c r="K197" s="68">
        <f t="shared" si="61"/>
        <v>715.64705882352939</v>
      </c>
    </row>
    <row r="198" spans="1:11" x14ac:dyDescent="0.25">
      <c r="A198" s="88">
        <v>313</v>
      </c>
      <c r="B198" s="89" t="s">
        <v>167</v>
      </c>
      <c r="C198" s="36">
        <f t="shared" ref="C198:H198" si="80">C199</f>
        <v>0</v>
      </c>
      <c r="D198" s="36">
        <f t="shared" si="80"/>
        <v>0</v>
      </c>
      <c r="E198" s="36">
        <f t="shared" si="80"/>
        <v>0</v>
      </c>
      <c r="F198" s="36">
        <f t="shared" si="80"/>
        <v>0</v>
      </c>
      <c r="G198" s="36">
        <f t="shared" si="80"/>
        <v>45581.25</v>
      </c>
      <c r="H198" s="36">
        <f t="shared" si="80"/>
        <v>4250</v>
      </c>
      <c r="I198" s="36">
        <v>4250</v>
      </c>
      <c r="J198" s="36">
        <v>7570.3</v>
      </c>
      <c r="K198" s="68">
        <f t="shared" si="61"/>
        <v>178.12470588235294</v>
      </c>
    </row>
    <row r="199" spans="1:11" x14ac:dyDescent="0.25">
      <c r="A199" s="74">
        <v>3132</v>
      </c>
      <c r="B199" s="75" t="s">
        <v>168</v>
      </c>
      <c r="C199" s="38">
        <v>0</v>
      </c>
      <c r="D199" s="38">
        <f>C199/7.5345</f>
        <v>0</v>
      </c>
      <c r="E199" s="42">
        <v>0</v>
      </c>
      <c r="F199" s="38">
        <f>E199/7.5345</f>
        <v>0</v>
      </c>
      <c r="G199" s="38">
        <v>45581.25</v>
      </c>
      <c r="H199" s="42">
        <v>4250</v>
      </c>
      <c r="I199" s="42">
        <v>4250</v>
      </c>
      <c r="J199" s="42">
        <v>7570.3</v>
      </c>
      <c r="K199" s="68">
        <f t="shared" si="61"/>
        <v>178.12470588235294</v>
      </c>
    </row>
    <row r="200" spans="1:11" x14ac:dyDescent="0.25">
      <c r="A200" s="86">
        <v>32</v>
      </c>
      <c r="B200" s="87" t="s">
        <v>66</v>
      </c>
      <c r="C200" s="71">
        <f t="shared" ref="C200:H200" si="81">C201</f>
        <v>0</v>
      </c>
      <c r="D200" s="71">
        <f t="shared" si="81"/>
        <v>0</v>
      </c>
      <c r="E200" s="71">
        <f t="shared" si="81"/>
        <v>0</v>
      </c>
      <c r="F200" s="71">
        <f t="shared" si="81"/>
        <v>0</v>
      </c>
      <c r="G200" s="71">
        <f t="shared" si="81"/>
        <v>26509.83</v>
      </c>
      <c r="H200" s="71">
        <f t="shared" si="81"/>
        <v>5895.72</v>
      </c>
      <c r="I200" s="71">
        <v>5895.72</v>
      </c>
      <c r="J200" s="71">
        <v>5071.3500000000004</v>
      </c>
      <c r="K200" s="128">
        <f t="shared" si="61"/>
        <v>86.017483869654598</v>
      </c>
    </row>
    <row r="201" spans="1:11" x14ac:dyDescent="0.25">
      <c r="A201" s="88">
        <v>321</v>
      </c>
      <c r="B201" s="89" t="s">
        <v>124</v>
      </c>
      <c r="C201" s="36">
        <f t="shared" ref="C201:H201" si="82">SUM(C202:C220)</f>
        <v>0</v>
      </c>
      <c r="D201" s="36">
        <f t="shared" si="82"/>
        <v>0</v>
      </c>
      <c r="E201" s="36">
        <f t="shared" si="82"/>
        <v>0</v>
      </c>
      <c r="F201" s="36">
        <f t="shared" si="82"/>
        <v>0</v>
      </c>
      <c r="G201" s="36">
        <f t="shared" si="82"/>
        <v>26509.83</v>
      </c>
      <c r="H201" s="36">
        <f t="shared" si="82"/>
        <v>5895.72</v>
      </c>
      <c r="I201" s="36">
        <v>5895.72</v>
      </c>
      <c r="J201" s="36">
        <v>5071.3500000000004</v>
      </c>
      <c r="K201" s="68">
        <f t="shared" si="61"/>
        <v>86.017483869654598</v>
      </c>
    </row>
    <row r="202" spans="1:11" x14ac:dyDescent="0.25">
      <c r="A202" s="74">
        <v>3211</v>
      </c>
      <c r="B202" s="75" t="s">
        <v>125</v>
      </c>
      <c r="C202" s="38">
        <v>0</v>
      </c>
      <c r="D202" s="38">
        <f>C202/7.5345</f>
        <v>0</v>
      </c>
      <c r="E202" s="42">
        <v>0</v>
      </c>
      <c r="F202" s="38">
        <f>E202/7.5345</f>
        <v>0</v>
      </c>
      <c r="G202" s="38">
        <v>850</v>
      </c>
      <c r="H202" s="42">
        <v>255</v>
      </c>
      <c r="I202" s="42">
        <v>255</v>
      </c>
      <c r="J202" s="42">
        <v>372.6</v>
      </c>
      <c r="K202" s="68">
        <f t="shared" si="61"/>
        <v>146.11764705882354</v>
      </c>
    </row>
    <row r="203" spans="1:11" x14ac:dyDescent="0.25">
      <c r="A203" s="74">
        <v>3213</v>
      </c>
      <c r="B203" s="75" t="s">
        <v>228</v>
      </c>
      <c r="C203" s="38"/>
      <c r="D203" s="38"/>
      <c r="E203" s="42"/>
      <c r="F203" s="38"/>
      <c r="G203" s="38"/>
      <c r="H203" s="42">
        <v>0</v>
      </c>
      <c r="I203" s="42">
        <v>0</v>
      </c>
      <c r="J203" s="42">
        <v>233.75</v>
      </c>
      <c r="K203" s="68">
        <v>0</v>
      </c>
    </row>
    <row r="204" spans="1:11" x14ac:dyDescent="0.25">
      <c r="A204" s="74">
        <v>3212</v>
      </c>
      <c r="B204" s="75" t="s">
        <v>269</v>
      </c>
      <c r="C204" s="38"/>
      <c r="D204" s="38"/>
      <c r="E204" s="42"/>
      <c r="F204" s="38"/>
      <c r="G204" s="38"/>
      <c r="H204" s="42">
        <v>5640.72</v>
      </c>
      <c r="I204" s="42">
        <v>5640.72</v>
      </c>
      <c r="J204" s="42">
        <v>4465</v>
      </c>
      <c r="K204" s="68">
        <v>56.65</v>
      </c>
    </row>
    <row r="205" spans="1:11" x14ac:dyDescent="0.25">
      <c r="A205" s="221" t="s">
        <v>177</v>
      </c>
      <c r="B205" s="222" t="s">
        <v>115</v>
      </c>
      <c r="C205" s="38"/>
      <c r="D205" s="38"/>
      <c r="E205" s="42"/>
      <c r="F205" s="38"/>
      <c r="G205" s="38"/>
      <c r="H205" s="223">
        <v>0</v>
      </c>
      <c r="I205" s="223">
        <v>0</v>
      </c>
      <c r="J205" s="223">
        <v>0</v>
      </c>
      <c r="K205" s="224">
        <v>0</v>
      </c>
    </row>
    <row r="206" spans="1:11" ht="26.25" x14ac:dyDescent="0.25">
      <c r="A206" s="225" t="s">
        <v>270</v>
      </c>
      <c r="B206" s="226" t="s">
        <v>119</v>
      </c>
      <c r="C206" s="38"/>
      <c r="D206" s="38"/>
      <c r="E206" s="42"/>
      <c r="F206" s="38"/>
      <c r="G206" s="38"/>
      <c r="H206" s="124">
        <v>0</v>
      </c>
      <c r="I206" s="124">
        <v>0</v>
      </c>
      <c r="J206" s="124">
        <v>70561.440000000002</v>
      </c>
      <c r="K206" s="227">
        <v>0</v>
      </c>
    </row>
    <row r="207" spans="1:11" ht="26.25" x14ac:dyDescent="0.25">
      <c r="A207" s="229">
        <v>4</v>
      </c>
      <c r="B207" s="230" t="s">
        <v>119</v>
      </c>
      <c r="C207" s="38"/>
      <c r="D207" s="38"/>
      <c r="E207" s="42"/>
      <c r="F207" s="38"/>
      <c r="G207" s="38"/>
      <c r="H207" s="231">
        <v>0</v>
      </c>
      <c r="I207" s="231">
        <v>0</v>
      </c>
      <c r="J207" s="231">
        <v>70561.440000000002</v>
      </c>
      <c r="K207" s="232">
        <v>0</v>
      </c>
    </row>
    <row r="208" spans="1:11" ht="26.25" x14ac:dyDescent="0.25">
      <c r="A208" s="229">
        <v>45</v>
      </c>
      <c r="B208" s="230" t="s">
        <v>119</v>
      </c>
      <c r="C208" s="38"/>
      <c r="D208" s="38"/>
      <c r="E208" s="42"/>
      <c r="F208" s="38"/>
      <c r="G208" s="38"/>
      <c r="H208" s="231">
        <v>0</v>
      </c>
      <c r="I208" s="231">
        <v>0</v>
      </c>
      <c r="J208" s="231">
        <v>70561.440000000002</v>
      </c>
      <c r="K208" s="232">
        <v>0</v>
      </c>
    </row>
    <row r="209" spans="1:11" ht="26.25" x14ac:dyDescent="0.25">
      <c r="A209" s="74">
        <v>451</v>
      </c>
      <c r="B209" s="75" t="s">
        <v>119</v>
      </c>
      <c r="C209" s="38"/>
      <c r="D209" s="38"/>
      <c r="E209" s="42"/>
      <c r="F209" s="38"/>
      <c r="G209" s="38"/>
      <c r="H209" s="42">
        <v>0</v>
      </c>
      <c r="I209" s="42">
        <v>0</v>
      </c>
      <c r="J209" s="42">
        <v>70561.440000000002</v>
      </c>
      <c r="K209" s="68">
        <v>0</v>
      </c>
    </row>
    <row r="210" spans="1:11" ht="26.25" x14ac:dyDescent="0.25">
      <c r="A210" s="74">
        <v>4511</v>
      </c>
      <c r="B210" s="75" t="s">
        <v>119</v>
      </c>
      <c r="C210" s="38"/>
      <c r="D210" s="38"/>
      <c r="E210" s="42"/>
      <c r="F210" s="38"/>
      <c r="G210" s="38"/>
      <c r="H210" s="42">
        <v>0</v>
      </c>
      <c r="I210" s="42"/>
      <c r="J210" s="42">
        <v>70561.440000000002</v>
      </c>
      <c r="K210" s="68">
        <v>0</v>
      </c>
    </row>
    <row r="211" spans="1:11" x14ac:dyDescent="0.25">
      <c r="A211" s="225" t="s">
        <v>301</v>
      </c>
      <c r="B211" s="226" t="s">
        <v>302</v>
      </c>
      <c r="C211" s="38"/>
      <c r="D211" s="38"/>
      <c r="E211" s="42"/>
      <c r="F211" s="38"/>
      <c r="G211" s="38"/>
      <c r="H211" s="124">
        <v>0</v>
      </c>
      <c r="I211" s="124">
        <v>0</v>
      </c>
      <c r="J211" s="124">
        <v>31750</v>
      </c>
      <c r="K211" s="227">
        <v>0</v>
      </c>
    </row>
    <row r="212" spans="1:11" x14ac:dyDescent="0.25">
      <c r="A212" s="259">
        <v>4</v>
      </c>
      <c r="B212" s="230" t="s">
        <v>256</v>
      </c>
      <c r="C212" s="260"/>
      <c r="D212" s="260"/>
      <c r="E212" s="231"/>
      <c r="F212" s="260"/>
      <c r="G212" s="260"/>
      <c r="H212" s="231">
        <v>0</v>
      </c>
      <c r="I212" s="231">
        <v>0</v>
      </c>
      <c r="J212" s="231">
        <v>31750</v>
      </c>
      <c r="K212" s="232">
        <v>0</v>
      </c>
    </row>
    <row r="213" spans="1:11" x14ac:dyDescent="0.25">
      <c r="A213" s="259">
        <v>42</v>
      </c>
      <c r="B213" s="230" t="s">
        <v>256</v>
      </c>
      <c r="C213" s="260"/>
      <c r="D213" s="260"/>
      <c r="E213" s="231"/>
      <c r="F213" s="260"/>
      <c r="G213" s="260"/>
      <c r="H213" s="231">
        <v>0</v>
      </c>
      <c r="I213" s="231">
        <v>0</v>
      </c>
      <c r="J213" s="231">
        <v>31750</v>
      </c>
      <c r="K213" s="232">
        <v>0</v>
      </c>
    </row>
    <row r="214" spans="1:11" x14ac:dyDescent="0.25">
      <c r="A214" s="74">
        <v>423</v>
      </c>
      <c r="B214" s="75" t="s">
        <v>256</v>
      </c>
      <c r="C214" s="38"/>
      <c r="D214" s="38"/>
      <c r="E214" s="42"/>
      <c r="F214" s="38"/>
      <c r="G214" s="38"/>
      <c r="H214" s="42">
        <v>0</v>
      </c>
      <c r="I214" s="42">
        <v>0</v>
      </c>
      <c r="J214" s="42">
        <v>31750</v>
      </c>
      <c r="K214" s="68">
        <v>0</v>
      </c>
    </row>
    <row r="215" spans="1:11" x14ac:dyDescent="0.25">
      <c r="A215" s="74">
        <v>4223</v>
      </c>
      <c r="B215" s="75" t="s">
        <v>256</v>
      </c>
      <c r="C215" s="38"/>
      <c r="D215" s="38"/>
      <c r="E215" s="42"/>
      <c r="F215" s="38"/>
      <c r="G215" s="38"/>
      <c r="H215" s="42">
        <v>0</v>
      </c>
      <c r="I215" s="42">
        <v>0</v>
      </c>
      <c r="J215" s="42">
        <v>31750</v>
      </c>
      <c r="K215" s="68">
        <v>0</v>
      </c>
    </row>
    <row r="216" spans="1:11" x14ac:dyDescent="0.25">
      <c r="A216" s="225" t="s">
        <v>303</v>
      </c>
      <c r="B216" s="226" t="s">
        <v>304</v>
      </c>
      <c r="C216" s="38"/>
      <c r="D216" s="38"/>
      <c r="E216" s="42"/>
      <c r="F216" s="38"/>
      <c r="G216" s="38"/>
      <c r="H216" s="124">
        <v>0</v>
      </c>
      <c r="I216" s="124">
        <v>0</v>
      </c>
      <c r="J216" s="124">
        <v>1200</v>
      </c>
      <c r="K216" s="227">
        <v>0</v>
      </c>
    </row>
    <row r="217" spans="1:11" x14ac:dyDescent="0.25">
      <c r="A217" s="259">
        <v>4</v>
      </c>
      <c r="B217" s="230" t="s">
        <v>259</v>
      </c>
      <c r="C217" s="38"/>
      <c r="D217" s="38"/>
      <c r="E217" s="42"/>
      <c r="F217" s="38"/>
      <c r="G217" s="38"/>
      <c r="H217" s="231">
        <v>0</v>
      </c>
      <c r="I217" s="231">
        <v>0</v>
      </c>
      <c r="J217" s="231">
        <v>1200</v>
      </c>
      <c r="K217" s="232">
        <v>0</v>
      </c>
    </row>
    <row r="218" spans="1:11" x14ac:dyDescent="0.25">
      <c r="A218" s="259">
        <v>42</v>
      </c>
      <c r="B218" s="230" t="s">
        <v>259</v>
      </c>
      <c r="C218" s="38"/>
      <c r="D218" s="38"/>
      <c r="E218" s="42"/>
      <c r="F218" s="38"/>
      <c r="G218" s="38"/>
      <c r="H218" s="231">
        <v>0</v>
      </c>
      <c r="I218" s="231">
        <v>0</v>
      </c>
      <c r="J218" s="231">
        <v>1200</v>
      </c>
      <c r="K218" s="232">
        <v>0</v>
      </c>
    </row>
    <row r="219" spans="1:11" x14ac:dyDescent="0.25">
      <c r="A219" s="255">
        <v>424</v>
      </c>
      <c r="B219" s="256" t="s">
        <v>259</v>
      </c>
      <c r="C219" s="38"/>
      <c r="D219" s="38"/>
      <c r="E219" s="42"/>
      <c r="F219" s="38"/>
      <c r="G219" s="38"/>
      <c r="H219" s="257">
        <v>0</v>
      </c>
      <c r="I219" s="257">
        <v>0</v>
      </c>
      <c r="J219" s="257">
        <v>1200</v>
      </c>
      <c r="K219" s="258">
        <v>0</v>
      </c>
    </row>
    <row r="220" spans="1:11" x14ac:dyDescent="0.25">
      <c r="A220" s="74">
        <v>4241</v>
      </c>
      <c r="B220" s="75" t="s">
        <v>259</v>
      </c>
      <c r="C220" s="38">
        <v>0</v>
      </c>
      <c r="D220" s="38">
        <f>C220/7.5345</f>
        <v>0</v>
      </c>
      <c r="E220" s="42">
        <v>0</v>
      </c>
      <c r="F220" s="38">
        <f>E220/7.5345</f>
        <v>0</v>
      </c>
      <c r="G220" s="38">
        <v>25659.83</v>
      </c>
      <c r="H220" s="42">
        <v>0</v>
      </c>
      <c r="I220" s="42">
        <v>0</v>
      </c>
      <c r="J220" s="42">
        <v>1200</v>
      </c>
      <c r="K220" s="68">
        <v>0</v>
      </c>
    </row>
    <row r="221" spans="1:11" ht="51" hidden="1" x14ac:dyDescent="0.25">
      <c r="A221" s="94" t="s">
        <v>175</v>
      </c>
      <c r="B221" s="94" t="s">
        <v>176</v>
      </c>
      <c r="C221" s="59">
        <f t="shared" ref="C221:J221" si="83">C222+C235</f>
        <v>0</v>
      </c>
      <c r="D221" s="59">
        <f t="shared" si="83"/>
        <v>0</v>
      </c>
      <c r="E221" s="59">
        <f t="shared" si="83"/>
        <v>0</v>
      </c>
      <c r="F221" s="59">
        <f t="shared" si="83"/>
        <v>0</v>
      </c>
      <c r="G221" s="59">
        <f t="shared" si="83"/>
        <v>0</v>
      </c>
      <c r="H221" s="59">
        <f t="shared" si="83"/>
        <v>0</v>
      </c>
      <c r="I221" s="59"/>
      <c r="J221" s="59">
        <f t="shared" si="83"/>
        <v>0</v>
      </c>
      <c r="K221" s="60" t="e">
        <f t="shared" si="61"/>
        <v>#DIV/0!</v>
      </c>
    </row>
    <row r="222" spans="1:11" hidden="1" x14ac:dyDescent="0.25">
      <c r="A222" s="82" t="s">
        <v>56</v>
      </c>
      <c r="B222" s="92" t="s">
        <v>57</v>
      </c>
      <c r="C222" s="63">
        <f>C223</f>
        <v>0</v>
      </c>
      <c r="D222" s="63">
        <f>D223</f>
        <v>0</v>
      </c>
      <c r="E222" s="63">
        <f>E223</f>
        <v>0</v>
      </c>
      <c r="F222" s="63">
        <f>F223</f>
        <v>0</v>
      </c>
      <c r="G222" s="63">
        <f>G223</f>
        <v>0</v>
      </c>
      <c r="H222" s="63">
        <v>0</v>
      </c>
      <c r="I222" s="63"/>
      <c r="J222" s="63">
        <f>J223</f>
        <v>0</v>
      </c>
      <c r="K222" s="64" t="e">
        <f t="shared" si="61"/>
        <v>#DIV/0!</v>
      </c>
    </row>
    <row r="223" spans="1:11" hidden="1" x14ac:dyDescent="0.25">
      <c r="A223" s="65">
        <v>3</v>
      </c>
      <c r="B223" s="66" t="s">
        <v>109</v>
      </c>
      <c r="C223" s="67">
        <f>C224+C231</f>
        <v>0</v>
      </c>
      <c r="D223" s="67">
        <f>D224+D231</f>
        <v>0</v>
      </c>
      <c r="E223" s="67">
        <f>E224+E231</f>
        <v>0</v>
      </c>
      <c r="F223" s="67">
        <f>F224+F231</f>
        <v>0</v>
      </c>
      <c r="G223" s="67">
        <f>G224+G231</f>
        <v>0</v>
      </c>
      <c r="H223" s="67">
        <v>0</v>
      </c>
      <c r="I223" s="67"/>
      <c r="J223" s="67">
        <f>J224+J231</f>
        <v>0</v>
      </c>
      <c r="K223" s="68" t="e">
        <f t="shared" si="61"/>
        <v>#DIV/0!</v>
      </c>
    </row>
    <row r="224" spans="1:11" hidden="1" x14ac:dyDescent="0.25">
      <c r="A224" s="86">
        <v>31</v>
      </c>
      <c r="B224" s="87" t="s">
        <v>65</v>
      </c>
      <c r="C224" s="71">
        <f>C225+C227+C229</f>
        <v>0</v>
      </c>
      <c r="D224" s="71">
        <f>D225+D227+D229</f>
        <v>0</v>
      </c>
      <c r="E224" s="71">
        <f>E225+E227+E229</f>
        <v>0</v>
      </c>
      <c r="F224" s="71">
        <f>F225+F227+F229</f>
        <v>0</v>
      </c>
      <c r="G224" s="71">
        <f>G225+G227+G229</f>
        <v>0</v>
      </c>
      <c r="H224" s="71">
        <v>0</v>
      </c>
      <c r="I224" s="71"/>
      <c r="J224" s="71">
        <f>J225+J227+J229</f>
        <v>0</v>
      </c>
      <c r="K224" s="68" t="e">
        <f t="shared" si="61"/>
        <v>#DIV/0!</v>
      </c>
    </row>
    <row r="225" spans="1:11" hidden="1" x14ac:dyDescent="0.25">
      <c r="A225" s="88">
        <v>311</v>
      </c>
      <c r="B225" s="89" t="s">
        <v>164</v>
      </c>
      <c r="C225" s="36">
        <f t="shared" ref="C225:J225" si="84">C226</f>
        <v>0</v>
      </c>
      <c r="D225" s="36">
        <f t="shared" si="84"/>
        <v>0</v>
      </c>
      <c r="E225" s="36">
        <f t="shared" si="84"/>
        <v>0</v>
      </c>
      <c r="F225" s="36">
        <f t="shared" si="84"/>
        <v>0</v>
      </c>
      <c r="G225" s="36">
        <f t="shared" si="84"/>
        <v>0</v>
      </c>
      <c r="H225" s="36">
        <f t="shared" si="84"/>
        <v>0</v>
      </c>
      <c r="I225" s="36"/>
      <c r="J225" s="36">
        <f t="shared" si="84"/>
        <v>0</v>
      </c>
      <c r="K225" s="68" t="e">
        <f t="shared" si="61"/>
        <v>#DIV/0!</v>
      </c>
    </row>
    <row r="226" spans="1:11" hidden="1" x14ac:dyDescent="0.25">
      <c r="A226" s="74">
        <v>3111</v>
      </c>
      <c r="B226" s="75" t="s">
        <v>165</v>
      </c>
      <c r="C226" s="38">
        <v>0</v>
      </c>
      <c r="D226" s="38">
        <f>C226/7.5345</f>
        <v>0</v>
      </c>
      <c r="E226" s="42">
        <v>0</v>
      </c>
      <c r="F226" s="38">
        <f>E226/7.5345</f>
        <v>0</v>
      </c>
      <c r="G226" s="38">
        <v>0</v>
      </c>
      <c r="H226" s="42">
        <f>G226/7.5345</f>
        <v>0</v>
      </c>
      <c r="I226" s="42"/>
      <c r="J226" s="42">
        <v>0</v>
      </c>
      <c r="K226" s="68" t="e">
        <f t="shared" si="61"/>
        <v>#DIV/0!</v>
      </c>
    </row>
    <row r="227" spans="1:11" hidden="1" x14ac:dyDescent="0.25">
      <c r="A227" s="88">
        <v>312</v>
      </c>
      <c r="B227" s="89" t="s">
        <v>166</v>
      </c>
      <c r="C227" s="36">
        <f t="shared" ref="C227:J227" si="85">C228</f>
        <v>0</v>
      </c>
      <c r="D227" s="36">
        <f t="shared" si="85"/>
        <v>0</v>
      </c>
      <c r="E227" s="36">
        <f t="shared" si="85"/>
        <v>0</v>
      </c>
      <c r="F227" s="36">
        <f t="shared" si="85"/>
        <v>0</v>
      </c>
      <c r="G227" s="36">
        <f t="shared" si="85"/>
        <v>0</v>
      </c>
      <c r="H227" s="36">
        <f t="shared" si="85"/>
        <v>0</v>
      </c>
      <c r="I227" s="36"/>
      <c r="J227" s="36">
        <f t="shared" si="85"/>
        <v>0</v>
      </c>
      <c r="K227" s="68" t="e">
        <f t="shared" si="61"/>
        <v>#DIV/0!</v>
      </c>
    </row>
    <row r="228" spans="1:11" hidden="1" x14ac:dyDescent="0.25">
      <c r="A228" s="74">
        <v>3121</v>
      </c>
      <c r="B228" s="75" t="s">
        <v>166</v>
      </c>
      <c r="C228" s="38">
        <v>0</v>
      </c>
      <c r="D228" s="38">
        <f>C228/7.5345</f>
        <v>0</v>
      </c>
      <c r="E228" s="42">
        <v>0</v>
      </c>
      <c r="F228" s="38">
        <f>E228/7.5345</f>
        <v>0</v>
      </c>
      <c r="G228" s="38">
        <v>0</v>
      </c>
      <c r="H228" s="42">
        <f>G228/7.5345</f>
        <v>0</v>
      </c>
      <c r="I228" s="42"/>
      <c r="J228" s="42">
        <v>0</v>
      </c>
      <c r="K228" s="68" t="e">
        <f t="shared" si="61"/>
        <v>#DIV/0!</v>
      </c>
    </row>
    <row r="229" spans="1:11" hidden="1" x14ac:dyDescent="0.25">
      <c r="A229" s="88">
        <v>313</v>
      </c>
      <c r="B229" s="89" t="s">
        <v>167</v>
      </c>
      <c r="C229" s="36">
        <f t="shared" ref="C229:J229" si="86">C230</f>
        <v>0</v>
      </c>
      <c r="D229" s="36">
        <f t="shared" si="86"/>
        <v>0</v>
      </c>
      <c r="E229" s="36">
        <f t="shared" si="86"/>
        <v>0</v>
      </c>
      <c r="F229" s="36">
        <f t="shared" si="86"/>
        <v>0</v>
      </c>
      <c r="G229" s="36">
        <f t="shared" si="86"/>
        <v>0</v>
      </c>
      <c r="H229" s="36">
        <f t="shared" si="86"/>
        <v>0</v>
      </c>
      <c r="I229" s="36"/>
      <c r="J229" s="36">
        <f t="shared" si="86"/>
        <v>0</v>
      </c>
      <c r="K229" s="68" t="e">
        <f t="shared" si="61"/>
        <v>#DIV/0!</v>
      </c>
    </row>
    <row r="230" spans="1:11" hidden="1" x14ac:dyDescent="0.25">
      <c r="A230" s="74">
        <v>3132</v>
      </c>
      <c r="B230" s="75" t="s">
        <v>168</v>
      </c>
      <c r="C230" s="38">
        <v>0</v>
      </c>
      <c r="D230" s="38">
        <f>C230/7.5345</f>
        <v>0</v>
      </c>
      <c r="E230" s="42">
        <v>0</v>
      </c>
      <c r="F230" s="38">
        <f>E230/7.5345</f>
        <v>0</v>
      </c>
      <c r="G230" s="38">
        <v>0</v>
      </c>
      <c r="H230" s="42">
        <f>G230/7.5345</f>
        <v>0</v>
      </c>
      <c r="I230" s="42"/>
      <c r="J230" s="42">
        <v>0</v>
      </c>
      <c r="K230" s="68" t="e">
        <f t="shared" si="61"/>
        <v>#DIV/0!</v>
      </c>
    </row>
    <row r="231" spans="1:11" hidden="1" x14ac:dyDescent="0.25">
      <c r="A231" s="86">
        <v>32</v>
      </c>
      <c r="B231" s="87" t="s">
        <v>66</v>
      </c>
      <c r="C231" s="71">
        <f t="shared" ref="C231:J231" si="87">C232</f>
        <v>0</v>
      </c>
      <c r="D231" s="71">
        <f t="shared" si="87"/>
        <v>0</v>
      </c>
      <c r="E231" s="71">
        <f t="shared" si="87"/>
        <v>0</v>
      </c>
      <c r="F231" s="71">
        <f t="shared" si="87"/>
        <v>0</v>
      </c>
      <c r="G231" s="71">
        <f t="shared" si="87"/>
        <v>0</v>
      </c>
      <c r="H231" s="71">
        <f t="shared" si="87"/>
        <v>0</v>
      </c>
      <c r="I231" s="71"/>
      <c r="J231" s="71">
        <f t="shared" si="87"/>
        <v>0</v>
      </c>
      <c r="K231" s="68" t="e">
        <f t="shared" si="61"/>
        <v>#DIV/0!</v>
      </c>
    </row>
    <row r="232" spans="1:11" hidden="1" x14ac:dyDescent="0.25">
      <c r="A232" s="88">
        <v>321</v>
      </c>
      <c r="B232" s="89" t="s">
        <v>124</v>
      </c>
      <c r="C232" s="36">
        <f t="shared" ref="C232:J232" si="88">SUM(C233:C234)</f>
        <v>0</v>
      </c>
      <c r="D232" s="36">
        <f t="shared" si="88"/>
        <v>0</v>
      </c>
      <c r="E232" s="36">
        <f t="shared" si="88"/>
        <v>0</v>
      </c>
      <c r="F232" s="36">
        <f t="shared" si="88"/>
        <v>0</v>
      </c>
      <c r="G232" s="36">
        <f t="shared" si="88"/>
        <v>0</v>
      </c>
      <c r="H232" s="36">
        <f t="shared" si="88"/>
        <v>0</v>
      </c>
      <c r="I232" s="36"/>
      <c r="J232" s="36">
        <f t="shared" si="88"/>
        <v>0</v>
      </c>
      <c r="K232" s="68" t="e">
        <f t="shared" si="61"/>
        <v>#DIV/0!</v>
      </c>
    </row>
    <row r="233" spans="1:11" hidden="1" x14ac:dyDescent="0.25">
      <c r="A233" s="74">
        <v>3211</v>
      </c>
      <c r="B233" s="75" t="s">
        <v>125</v>
      </c>
      <c r="C233" s="38">
        <v>0</v>
      </c>
      <c r="D233" s="38">
        <f>C233/7.5345</f>
        <v>0</v>
      </c>
      <c r="E233" s="42">
        <v>0</v>
      </c>
      <c r="F233" s="38">
        <f>E233/7.5345</f>
        <v>0</v>
      </c>
      <c r="G233" s="38">
        <v>0</v>
      </c>
      <c r="H233" s="38">
        <v>0</v>
      </c>
      <c r="I233" s="38"/>
      <c r="J233" s="42">
        <v>0</v>
      </c>
      <c r="K233" s="68" t="e">
        <f t="shared" si="61"/>
        <v>#DIV/0!</v>
      </c>
    </row>
    <row r="234" spans="1:11" hidden="1" x14ac:dyDescent="0.25">
      <c r="A234" s="74">
        <v>3212</v>
      </c>
      <c r="B234" s="75" t="s">
        <v>169</v>
      </c>
      <c r="C234" s="38">
        <v>0</v>
      </c>
      <c r="D234" s="38">
        <f>C234/7.5345</f>
        <v>0</v>
      </c>
      <c r="E234" s="42">
        <v>0</v>
      </c>
      <c r="F234" s="38">
        <f>E234/7.5345</f>
        <v>0</v>
      </c>
      <c r="G234" s="38">
        <v>0</v>
      </c>
      <c r="H234" s="42">
        <f>G234/7.5345</f>
        <v>0</v>
      </c>
      <c r="I234" s="42"/>
      <c r="J234" s="42">
        <v>0</v>
      </c>
      <c r="K234" s="68" t="e">
        <f t="shared" si="61"/>
        <v>#DIV/0!</v>
      </c>
    </row>
    <row r="235" spans="1:11" hidden="1" x14ac:dyDescent="0.25">
      <c r="A235" s="82" t="s">
        <v>58</v>
      </c>
      <c r="B235" s="83" t="s">
        <v>59</v>
      </c>
      <c r="C235" s="63">
        <f>C236</f>
        <v>0</v>
      </c>
      <c r="D235" s="63">
        <f>D236</f>
        <v>0</v>
      </c>
      <c r="E235" s="63">
        <f>E236</f>
        <v>0</v>
      </c>
      <c r="F235" s="63">
        <f>F236</f>
        <v>0</v>
      </c>
      <c r="G235" s="63">
        <f>G236</f>
        <v>0</v>
      </c>
      <c r="H235" s="63">
        <v>0</v>
      </c>
      <c r="I235" s="63"/>
      <c r="J235" s="63">
        <f>J236</f>
        <v>0</v>
      </c>
      <c r="K235" s="64" t="e">
        <f t="shared" si="61"/>
        <v>#DIV/0!</v>
      </c>
    </row>
    <row r="236" spans="1:11" hidden="1" x14ac:dyDescent="0.25">
      <c r="A236" s="65">
        <v>3</v>
      </c>
      <c r="B236" s="66" t="s">
        <v>109</v>
      </c>
      <c r="C236" s="67">
        <f>C237+C244</f>
        <v>0</v>
      </c>
      <c r="D236" s="67">
        <f>D237+D244</f>
        <v>0</v>
      </c>
      <c r="E236" s="67">
        <f>E237+E244</f>
        <v>0</v>
      </c>
      <c r="F236" s="67">
        <f>F237+F244</f>
        <v>0</v>
      </c>
      <c r="G236" s="67">
        <f>G237+G244</f>
        <v>0</v>
      </c>
      <c r="H236" s="67">
        <v>0</v>
      </c>
      <c r="I236" s="67"/>
      <c r="J236" s="67">
        <f>J237+J244</f>
        <v>0</v>
      </c>
      <c r="K236" s="68" t="e">
        <f t="shared" si="61"/>
        <v>#DIV/0!</v>
      </c>
    </row>
    <row r="237" spans="1:11" hidden="1" x14ac:dyDescent="0.25">
      <c r="A237" s="86">
        <v>31</v>
      </c>
      <c r="B237" s="87" t="s">
        <v>65</v>
      </c>
      <c r="C237" s="71">
        <f t="shared" ref="C237:J237" si="89">C238+C240+C242</f>
        <v>0</v>
      </c>
      <c r="D237" s="71">
        <f t="shared" si="89"/>
        <v>0</v>
      </c>
      <c r="E237" s="71">
        <f t="shared" si="89"/>
        <v>0</v>
      </c>
      <c r="F237" s="71">
        <f t="shared" si="89"/>
        <v>0</v>
      </c>
      <c r="G237" s="71">
        <f t="shared" si="89"/>
        <v>0</v>
      </c>
      <c r="H237" s="71">
        <f t="shared" si="89"/>
        <v>0</v>
      </c>
      <c r="I237" s="71"/>
      <c r="J237" s="71">
        <f t="shared" si="89"/>
        <v>0</v>
      </c>
      <c r="K237" s="68" t="e">
        <f t="shared" si="61"/>
        <v>#DIV/0!</v>
      </c>
    </row>
    <row r="238" spans="1:11" hidden="1" x14ac:dyDescent="0.25">
      <c r="A238" s="88">
        <v>311</v>
      </c>
      <c r="B238" s="89" t="s">
        <v>164</v>
      </c>
      <c r="C238" s="36">
        <f t="shared" ref="C238:J238" si="90">C239</f>
        <v>0</v>
      </c>
      <c r="D238" s="36">
        <f t="shared" si="90"/>
        <v>0</v>
      </c>
      <c r="E238" s="36">
        <f t="shared" si="90"/>
        <v>0</v>
      </c>
      <c r="F238" s="36">
        <f t="shared" si="90"/>
        <v>0</v>
      </c>
      <c r="G238" s="36">
        <f t="shared" si="90"/>
        <v>0</v>
      </c>
      <c r="H238" s="36">
        <f t="shared" si="90"/>
        <v>0</v>
      </c>
      <c r="I238" s="36"/>
      <c r="J238" s="36">
        <f t="shared" si="90"/>
        <v>0</v>
      </c>
      <c r="K238" s="68" t="e">
        <f t="shared" si="61"/>
        <v>#DIV/0!</v>
      </c>
    </row>
    <row r="239" spans="1:11" hidden="1" x14ac:dyDescent="0.25">
      <c r="A239" s="74">
        <v>3111</v>
      </c>
      <c r="B239" s="75" t="s">
        <v>165</v>
      </c>
      <c r="C239" s="38">
        <v>0</v>
      </c>
      <c r="D239" s="38">
        <f>C239/7.5345</f>
        <v>0</v>
      </c>
      <c r="E239" s="42">
        <v>0</v>
      </c>
      <c r="F239" s="38">
        <f>E239/7.5345</f>
        <v>0</v>
      </c>
      <c r="G239" s="38">
        <v>0</v>
      </c>
      <c r="H239" s="42">
        <f>G239/7.5345</f>
        <v>0</v>
      </c>
      <c r="I239" s="42"/>
      <c r="J239" s="42">
        <v>0</v>
      </c>
      <c r="K239" s="68" t="e">
        <f t="shared" si="61"/>
        <v>#DIV/0!</v>
      </c>
    </row>
    <row r="240" spans="1:11" hidden="1" x14ac:dyDescent="0.25">
      <c r="A240" s="88">
        <v>312</v>
      </c>
      <c r="B240" s="89" t="s">
        <v>166</v>
      </c>
      <c r="C240" s="36">
        <f t="shared" ref="C240:J240" si="91">C241</f>
        <v>0</v>
      </c>
      <c r="D240" s="36">
        <f t="shared" si="91"/>
        <v>0</v>
      </c>
      <c r="E240" s="36">
        <f t="shared" si="91"/>
        <v>0</v>
      </c>
      <c r="F240" s="36">
        <f t="shared" si="91"/>
        <v>0</v>
      </c>
      <c r="G240" s="36">
        <f t="shared" si="91"/>
        <v>0</v>
      </c>
      <c r="H240" s="36">
        <f t="shared" si="91"/>
        <v>0</v>
      </c>
      <c r="I240" s="36"/>
      <c r="J240" s="36">
        <f t="shared" si="91"/>
        <v>0</v>
      </c>
      <c r="K240" s="68" t="e">
        <f t="shared" si="61"/>
        <v>#DIV/0!</v>
      </c>
    </row>
    <row r="241" spans="1:11" hidden="1" x14ac:dyDescent="0.25">
      <c r="A241" s="74">
        <v>3121</v>
      </c>
      <c r="B241" s="75" t="s">
        <v>166</v>
      </c>
      <c r="C241" s="38">
        <v>0</v>
      </c>
      <c r="D241" s="38">
        <f>C241/7.5345</f>
        <v>0</v>
      </c>
      <c r="E241" s="42">
        <v>0</v>
      </c>
      <c r="F241" s="38">
        <f>E241/7.5345</f>
        <v>0</v>
      </c>
      <c r="G241" s="38">
        <v>0</v>
      </c>
      <c r="H241" s="42">
        <f>G241/7.5345</f>
        <v>0</v>
      </c>
      <c r="I241" s="42"/>
      <c r="J241" s="42">
        <v>0</v>
      </c>
      <c r="K241" s="68" t="e">
        <f t="shared" si="61"/>
        <v>#DIV/0!</v>
      </c>
    </row>
    <row r="242" spans="1:11" hidden="1" x14ac:dyDescent="0.25">
      <c r="A242" s="88">
        <v>313</v>
      </c>
      <c r="B242" s="89" t="s">
        <v>167</v>
      </c>
      <c r="C242" s="36">
        <f t="shared" ref="C242:J242" si="92">C243</f>
        <v>0</v>
      </c>
      <c r="D242" s="36">
        <f t="shared" si="92"/>
        <v>0</v>
      </c>
      <c r="E242" s="36">
        <f t="shared" si="92"/>
        <v>0</v>
      </c>
      <c r="F242" s="36">
        <f t="shared" si="92"/>
        <v>0</v>
      </c>
      <c r="G242" s="36">
        <f t="shared" si="92"/>
        <v>0</v>
      </c>
      <c r="H242" s="36">
        <f t="shared" si="92"/>
        <v>0</v>
      </c>
      <c r="I242" s="36"/>
      <c r="J242" s="36">
        <f t="shared" si="92"/>
        <v>0</v>
      </c>
      <c r="K242" s="68" t="e">
        <f t="shared" si="61"/>
        <v>#DIV/0!</v>
      </c>
    </row>
    <row r="243" spans="1:11" hidden="1" x14ac:dyDescent="0.25">
      <c r="A243" s="74">
        <v>3132</v>
      </c>
      <c r="B243" s="75" t="s">
        <v>168</v>
      </c>
      <c r="C243" s="38">
        <v>0</v>
      </c>
      <c r="D243" s="38">
        <f>C243/7.5345</f>
        <v>0</v>
      </c>
      <c r="E243" s="42">
        <v>0</v>
      </c>
      <c r="F243" s="38">
        <f>E243/7.5345</f>
        <v>0</v>
      </c>
      <c r="G243" s="38">
        <v>0</v>
      </c>
      <c r="H243" s="42">
        <f>G243/7.5345</f>
        <v>0</v>
      </c>
      <c r="I243" s="42"/>
      <c r="J243" s="42">
        <v>0</v>
      </c>
      <c r="K243" s="68" t="e">
        <f t="shared" si="61"/>
        <v>#DIV/0!</v>
      </c>
    </row>
    <row r="244" spans="1:11" hidden="1" x14ac:dyDescent="0.25">
      <c r="A244" s="86">
        <v>32</v>
      </c>
      <c r="B244" s="87" t="s">
        <v>66</v>
      </c>
      <c r="C244" s="71">
        <f>C245</f>
        <v>0</v>
      </c>
      <c r="D244" s="71">
        <f>D245</f>
        <v>0</v>
      </c>
      <c r="E244" s="71">
        <f>E245</f>
        <v>0</v>
      </c>
      <c r="F244" s="71">
        <f>F245</f>
        <v>0</v>
      </c>
      <c r="G244" s="71">
        <f>G245</f>
        <v>0</v>
      </c>
      <c r="H244" s="71">
        <v>0</v>
      </c>
      <c r="I244" s="71"/>
      <c r="J244" s="71">
        <f>J245</f>
        <v>0</v>
      </c>
      <c r="K244" s="68" t="e">
        <f t="shared" si="61"/>
        <v>#DIV/0!</v>
      </c>
    </row>
    <row r="245" spans="1:11" hidden="1" x14ac:dyDescent="0.25">
      <c r="A245" s="88">
        <v>321</v>
      </c>
      <c r="B245" s="89" t="s">
        <v>124</v>
      </c>
      <c r="C245" s="36">
        <f>SUM(C246:C247)</f>
        <v>0</v>
      </c>
      <c r="D245" s="36">
        <f>SUM(D246:D247)</f>
        <v>0</v>
      </c>
      <c r="E245" s="36">
        <f>SUM(E246:E247)</f>
        <v>0</v>
      </c>
      <c r="F245" s="36">
        <f>SUM(F246:F247)</f>
        <v>0</v>
      </c>
      <c r="G245" s="36">
        <f>SUM(G246:G247)</f>
        <v>0</v>
      </c>
      <c r="H245" s="36">
        <v>0</v>
      </c>
      <c r="I245" s="36"/>
      <c r="J245" s="36">
        <f>SUM(J246:J247)</f>
        <v>0</v>
      </c>
      <c r="K245" s="68" t="e">
        <f t="shared" ref="K245:K337" si="93">J245/H245*100</f>
        <v>#DIV/0!</v>
      </c>
    </row>
    <row r="246" spans="1:11" hidden="1" x14ac:dyDescent="0.25">
      <c r="A246" s="74">
        <v>3211</v>
      </c>
      <c r="B246" s="75" t="s">
        <v>125</v>
      </c>
      <c r="C246" s="38">
        <v>0</v>
      </c>
      <c r="D246" s="38">
        <f>C246/7.5345</f>
        <v>0</v>
      </c>
      <c r="E246" s="42">
        <v>0</v>
      </c>
      <c r="F246" s="38">
        <f>E246/7.5345</f>
        <v>0</v>
      </c>
      <c r="G246" s="38">
        <v>0</v>
      </c>
      <c r="H246" s="42">
        <v>0</v>
      </c>
      <c r="I246" s="42"/>
      <c r="J246" s="42">
        <v>0</v>
      </c>
      <c r="K246" s="68" t="e">
        <f t="shared" si="93"/>
        <v>#DIV/0!</v>
      </c>
    </row>
    <row r="247" spans="1:11" hidden="1" x14ac:dyDescent="0.25">
      <c r="A247" s="74">
        <v>3212</v>
      </c>
      <c r="B247" s="75" t="s">
        <v>169</v>
      </c>
      <c r="C247" s="38">
        <v>0</v>
      </c>
      <c r="D247" s="38">
        <f>C247/7.5345</f>
        <v>0</v>
      </c>
      <c r="E247" s="42">
        <v>0</v>
      </c>
      <c r="F247" s="38">
        <f>E247/7.5345</f>
        <v>0</v>
      </c>
      <c r="G247" s="38">
        <v>0</v>
      </c>
      <c r="H247" s="42">
        <f>G247/7.5345</f>
        <v>0</v>
      </c>
      <c r="I247" s="42"/>
      <c r="J247" s="42">
        <v>0</v>
      </c>
      <c r="K247" s="68" t="e">
        <f t="shared" si="93"/>
        <v>#DIV/0!</v>
      </c>
    </row>
    <row r="248" spans="1:11" ht="15" hidden="1" customHeight="1" x14ac:dyDescent="0.25">
      <c r="A248" s="97" t="s">
        <v>177</v>
      </c>
      <c r="B248" s="97" t="s">
        <v>115</v>
      </c>
      <c r="C248" s="55">
        <f t="shared" ref="C248:J248" si="94">C249+C255</f>
        <v>29625</v>
      </c>
      <c r="D248" s="55">
        <f t="shared" si="94"/>
        <v>3931.9131992832968</v>
      </c>
      <c r="E248" s="55">
        <f t="shared" si="94"/>
        <v>10000</v>
      </c>
      <c r="F248" s="55">
        <f t="shared" si="94"/>
        <v>1327.2280841462605</v>
      </c>
      <c r="G248" s="55">
        <f t="shared" si="94"/>
        <v>0</v>
      </c>
      <c r="H248" s="55">
        <f t="shared" si="94"/>
        <v>0</v>
      </c>
      <c r="I248" s="55"/>
      <c r="J248" s="55">
        <f t="shared" si="94"/>
        <v>0</v>
      </c>
      <c r="K248" s="56" t="e">
        <f t="shared" si="93"/>
        <v>#DIV/0!</v>
      </c>
    </row>
    <row r="249" spans="1:11" hidden="1" x14ac:dyDescent="0.25">
      <c r="A249" s="90" t="s">
        <v>178</v>
      </c>
      <c r="B249" s="98" t="s">
        <v>179</v>
      </c>
      <c r="C249" s="59">
        <f t="shared" ref="C249:J253" si="95">C250</f>
        <v>0</v>
      </c>
      <c r="D249" s="59">
        <f t="shared" si="95"/>
        <v>0</v>
      </c>
      <c r="E249" s="59">
        <f t="shared" si="95"/>
        <v>5000</v>
      </c>
      <c r="F249" s="59">
        <f t="shared" si="95"/>
        <v>663.61404207313024</v>
      </c>
      <c r="G249" s="59">
        <f t="shared" si="95"/>
        <v>0</v>
      </c>
      <c r="H249" s="59">
        <f t="shared" si="95"/>
        <v>0</v>
      </c>
      <c r="I249" s="59"/>
      <c r="J249" s="59">
        <f t="shared" si="95"/>
        <v>0</v>
      </c>
      <c r="K249" s="60" t="e">
        <f t="shared" si="93"/>
        <v>#DIV/0!</v>
      </c>
    </row>
    <row r="250" spans="1:11" hidden="1" x14ac:dyDescent="0.25">
      <c r="A250" s="82" t="s">
        <v>56</v>
      </c>
      <c r="B250" s="92" t="s">
        <v>57</v>
      </c>
      <c r="C250" s="63">
        <f t="shared" si="95"/>
        <v>0</v>
      </c>
      <c r="D250" s="63">
        <f t="shared" si="95"/>
        <v>0</v>
      </c>
      <c r="E250" s="63">
        <f t="shared" si="95"/>
        <v>5000</v>
      </c>
      <c r="F250" s="63">
        <f t="shared" si="95"/>
        <v>663.61404207313024</v>
      </c>
      <c r="G250" s="63">
        <f t="shared" si="95"/>
        <v>0</v>
      </c>
      <c r="H250" s="63">
        <f t="shared" si="95"/>
        <v>0</v>
      </c>
      <c r="I250" s="63"/>
      <c r="J250" s="63">
        <f t="shared" si="95"/>
        <v>0</v>
      </c>
      <c r="K250" s="64" t="e">
        <f t="shared" si="93"/>
        <v>#DIV/0!</v>
      </c>
    </row>
    <row r="251" spans="1:11" ht="26.25" hidden="1" x14ac:dyDescent="0.25">
      <c r="A251" s="84">
        <v>4</v>
      </c>
      <c r="B251" s="85" t="s">
        <v>72</v>
      </c>
      <c r="C251" s="67">
        <f t="shared" si="95"/>
        <v>0</v>
      </c>
      <c r="D251" s="67">
        <f t="shared" si="95"/>
        <v>0</v>
      </c>
      <c r="E251" s="67">
        <f t="shared" si="95"/>
        <v>5000</v>
      </c>
      <c r="F251" s="67">
        <f t="shared" si="95"/>
        <v>663.61404207313024</v>
      </c>
      <c r="G251" s="67">
        <f t="shared" si="95"/>
        <v>0</v>
      </c>
      <c r="H251" s="67">
        <f t="shared" si="95"/>
        <v>0</v>
      </c>
      <c r="I251" s="67"/>
      <c r="J251" s="67">
        <f t="shared" si="95"/>
        <v>0</v>
      </c>
      <c r="K251" s="68" t="e">
        <f t="shared" si="93"/>
        <v>#DIV/0!</v>
      </c>
    </row>
    <row r="252" spans="1:11" ht="26.25" hidden="1" x14ac:dyDescent="0.25">
      <c r="A252" s="86">
        <v>42</v>
      </c>
      <c r="B252" s="87" t="s">
        <v>180</v>
      </c>
      <c r="C252" s="71">
        <f t="shared" si="95"/>
        <v>0</v>
      </c>
      <c r="D252" s="71">
        <f t="shared" si="95"/>
        <v>0</v>
      </c>
      <c r="E252" s="71">
        <f t="shared" si="95"/>
        <v>5000</v>
      </c>
      <c r="F252" s="71">
        <f t="shared" si="95"/>
        <v>663.61404207313024</v>
      </c>
      <c r="G252" s="71">
        <f t="shared" si="95"/>
        <v>0</v>
      </c>
      <c r="H252" s="71">
        <f t="shared" si="95"/>
        <v>0</v>
      </c>
      <c r="I252" s="71"/>
      <c r="J252" s="71">
        <f t="shared" si="95"/>
        <v>0</v>
      </c>
      <c r="K252" s="68" t="e">
        <f t="shared" si="93"/>
        <v>#DIV/0!</v>
      </c>
    </row>
    <row r="253" spans="1:11" hidden="1" x14ac:dyDescent="0.25">
      <c r="A253" s="88">
        <v>422</v>
      </c>
      <c r="B253" s="89" t="s">
        <v>181</v>
      </c>
      <c r="C253" s="36">
        <f t="shared" si="95"/>
        <v>0</v>
      </c>
      <c r="D253" s="36">
        <f t="shared" si="95"/>
        <v>0</v>
      </c>
      <c r="E253" s="36">
        <f t="shared" si="95"/>
        <v>5000</v>
      </c>
      <c r="F253" s="36">
        <f t="shared" si="95"/>
        <v>663.61404207313024</v>
      </c>
      <c r="G253" s="36">
        <f t="shared" si="95"/>
        <v>0</v>
      </c>
      <c r="H253" s="36">
        <f t="shared" si="95"/>
        <v>0</v>
      </c>
      <c r="I253" s="36"/>
      <c r="J253" s="36">
        <f t="shared" si="95"/>
        <v>0</v>
      </c>
      <c r="K253" s="68" t="e">
        <f t="shared" si="93"/>
        <v>#DIV/0!</v>
      </c>
    </row>
    <row r="254" spans="1:11" hidden="1" x14ac:dyDescent="0.25">
      <c r="A254" s="74">
        <v>4221</v>
      </c>
      <c r="B254" s="75" t="s">
        <v>182</v>
      </c>
      <c r="C254" s="38">
        <v>0</v>
      </c>
      <c r="D254" s="38">
        <f>C254/7.5345</f>
        <v>0</v>
      </c>
      <c r="E254" s="42">
        <v>5000</v>
      </c>
      <c r="F254" s="38">
        <f>E254/7.5345</f>
        <v>663.61404207313024</v>
      </c>
      <c r="G254" s="38">
        <v>0</v>
      </c>
      <c r="H254" s="42">
        <f>G254/7.5345</f>
        <v>0</v>
      </c>
      <c r="I254" s="42"/>
      <c r="J254" s="42">
        <v>0</v>
      </c>
      <c r="K254" s="68" t="e">
        <f t="shared" si="93"/>
        <v>#DIV/0!</v>
      </c>
    </row>
    <row r="255" spans="1:11" hidden="1" x14ac:dyDescent="0.25">
      <c r="A255" s="90" t="s">
        <v>158</v>
      </c>
      <c r="B255" s="98" t="s">
        <v>183</v>
      </c>
      <c r="C255" s="59">
        <f t="shared" ref="C255:J259" si="96">C256</f>
        <v>29625</v>
      </c>
      <c r="D255" s="59">
        <f t="shared" si="96"/>
        <v>3931.9131992832968</v>
      </c>
      <c r="E255" s="59">
        <f t="shared" si="96"/>
        <v>5000</v>
      </c>
      <c r="F255" s="59">
        <f t="shared" si="96"/>
        <v>663.61404207313024</v>
      </c>
      <c r="G255" s="59">
        <f t="shared" si="96"/>
        <v>0</v>
      </c>
      <c r="H255" s="59">
        <f t="shared" si="96"/>
        <v>0</v>
      </c>
      <c r="I255" s="59"/>
      <c r="J255" s="59">
        <f t="shared" si="96"/>
        <v>0</v>
      </c>
      <c r="K255" s="60" t="e">
        <f t="shared" si="93"/>
        <v>#DIV/0!</v>
      </c>
    </row>
    <row r="256" spans="1:11" hidden="1" x14ac:dyDescent="0.25">
      <c r="A256" s="82" t="s">
        <v>56</v>
      </c>
      <c r="B256" s="92" t="s">
        <v>57</v>
      </c>
      <c r="C256" s="63">
        <f t="shared" si="96"/>
        <v>29625</v>
      </c>
      <c r="D256" s="63">
        <f t="shared" si="96"/>
        <v>3931.9131992832968</v>
      </c>
      <c r="E256" s="63">
        <f t="shared" si="96"/>
        <v>5000</v>
      </c>
      <c r="F256" s="63">
        <f t="shared" si="96"/>
        <v>663.61404207313024</v>
      </c>
      <c r="G256" s="63">
        <f t="shared" si="96"/>
        <v>0</v>
      </c>
      <c r="H256" s="63">
        <f t="shared" si="96"/>
        <v>0</v>
      </c>
      <c r="I256" s="63"/>
      <c r="J256" s="63">
        <f t="shared" si="96"/>
        <v>0</v>
      </c>
      <c r="K256" s="64" t="e">
        <f t="shared" si="93"/>
        <v>#DIV/0!</v>
      </c>
    </row>
    <row r="257" spans="1:11" ht="26.25" hidden="1" x14ac:dyDescent="0.25">
      <c r="A257" s="84">
        <v>4</v>
      </c>
      <c r="B257" s="85" t="s">
        <v>72</v>
      </c>
      <c r="C257" s="67">
        <f t="shared" si="96"/>
        <v>29625</v>
      </c>
      <c r="D257" s="67">
        <f t="shared" si="96"/>
        <v>3931.9131992832968</v>
      </c>
      <c r="E257" s="67">
        <f t="shared" si="96"/>
        <v>5000</v>
      </c>
      <c r="F257" s="67">
        <f t="shared" si="96"/>
        <v>663.61404207313024</v>
      </c>
      <c r="G257" s="67">
        <f t="shared" si="96"/>
        <v>0</v>
      </c>
      <c r="H257" s="67">
        <f t="shared" si="96"/>
        <v>0</v>
      </c>
      <c r="I257" s="67"/>
      <c r="J257" s="67">
        <f t="shared" si="96"/>
        <v>0</v>
      </c>
      <c r="K257" s="68" t="e">
        <f t="shared" si="93"/>
        <v>#DIV/0!</v>
      </c>
    </row>
    <row r="258" spans="1:11" ht="26.25" hidden="1" x14ac:dyDescent="0.25">
      <c r="A258" s="86">
        <v>45</v>
      </c>
      <c r="B258" s="87" t="s">
        <v>74</v>
      </c>
      <c r="C258" s="71">
        <f t="shared" si="96"/>
        <v>29625</v>
      </c>
      <c r="D258" s="71">
        <f t="shared" si="96"/>
        <v>3931.9131992832968</v>
      </c>
      <c r="E258" s="71">
        <f t="shared" si="96"/>
        <v>5000</v>
      </c>
      <c r="F258" s="71">
        <f t="shared" si="96"/>
        <v>663.61404207313024</v>
      </c>
      <c r="G258" s="71">
        <f t="shared" si="96"/>
        <v>0</v>
      </c>
      <c r="H258" s="71">
        <f t="shared" si="96"/>
        <v>0</v>
      </c>
      <c r="I258" s="71"/>
      <c r="J258" s="71">
        <f t="shared" si="96"/>
        <v>0</v>
      </c>
      <c r="K258" s="68" t="e">
        <f t="shared" si="93"/>
        <v>#DIV/0!</v>
      </c>
    </row>
    <row r="259" spans="1:11" ht="26.25" hidden="1" x14ac:dyDescent="0.25">
      <c r="A259" s="88">
        <v>451</v>
      </c>
      <c r="B259" s="89" t="s">
        <v>119</v>
      </c>
      <c r="C259" s="36">
        <f t="shared" si="96"/>
        <v>29625</v>
      </c>
      <c r="D259" s="36">
        <f t="shared" si="96"/>
        <v>3931.9131992832968</v>
      </c>
      <c r="E259" s="36">
        <f t="shared" si="96"/>
        <v>5000</v>
      </c>
      <c r="F259" s="36">
        <f t="shared" si="96"/>
        <v>663.61404207313024</v>
      </c>
      <c r="G259" s="36">
        <f t="shared" si="96"/>
        <v>0</v>
      </c>
      <c r="H259" s="36">
        <f t="shared" si="96"/>
        <v>0</v>
      </c>
      <c r="I259" s="36"/>
      <c r="J259" s="36">
        <f t="shared" si="96"/>
        <v>0</v>
      </c>
      <c r="K259" s="68" t="e">
        <f t="shared" si="93"/>
        <v>#DIV/0!</v>
      </c>
    </row>
    <row r="260" spans="1:11" ht="26.25" hidden="1" x14ac:dyDescent="0.25">
      <c r="A260" s="74">
        <v>4511</v>
      </c>
      <c r="B260" s="75" t="s">
        <v>119</v>
      </c>
      <c r="C260" s="38">
        <v>29625</v>
      </c>
      <c r="D260" s="38">
        <f>C260/7.5345</f>
        <v>3931.9131992832968</v>
      </c>
      <c r="E260" s="42">
        <v>5000</v>
      </c>
      <c r="F260" s="38">
        <f>E260/7.5345</f>
        <v>663.61404207313024</v>
      </c>
      <c r="G260" s="38">
        <v>0</v>
      </c>
      <c r="H260" s="42">
        <f>G260/7.5345</f>
        <v>0</v>
      </c>
      <c r="I260" s="42"/>
      <c r="J260" s="42">
        <v>0</v>
      </c>
      <c r="K260" s="68" t="e">
        <f t="shared" si="93"/>
        <v>#DIV/0!</v>
      </c>
    </row>
    <row r="261" spans="1:11" ht="29.25" hidden="1" customHeight="1" x14ac:dyDescent="0.25">
      <c r="A261" s="97" t="s">
        <v>184</v>
      </c>
      <c r="B261" s="97" t="s">
        <v>185</v>
      </c>
      <c r="C261" s="55">
        <f t="shared" ref="C261:J266" si="97">C262</f>
        <v>2750</v>
      </c>
      <c r="D261" s="55">
        <f t="shared" si="97"/>
        <v>364.98772314022165</v>
      </c>
      <c r="E261" s="55">
        <f t="shared" si="97"/>
        <v>5792.13</v>
      </c>
      <c r="F261" s="55">
        <f t="shared" si="97"/>
        <v>768.74776030260796</v>
      </c>
      <c r="G261" s="55">
        <f t="shared" si="97"/>
        <v>0</v>
      </c>
      <c r="H261" s="55">
        <f t="shared" si="97"/>
        <v>0</v>
      </c>
      <c r="I261" s="55"/>
      <c r="J261" s="55">
        <f t="shared" si="97"/>
        <v>0</v>
      </c>
      <c r="K261" s="56" t="e">
        <f t="shared" si="93"/>
        <v>#DIV/0!</v>
      </c>
    </row>
    <row r="262" spans="1:11" ht="26.25" hidden="1" customHeight="1" x14ac:dyDescent="0.25">
      <c r="A262" s="99" t="s">
        <v>186</v>
      </c>
      <c r="B262" s="99" t="s">
        <v>185</v>
      </c>
      <c r="C262" s="59">
        <f t="shared" si="97"/>
        <v>2750</v>
      </c>
      <c r="D262" s="59">
        <f t="shared" si="97"/>
        <v>364.98772314022165</v>
      </c>
      <c r="E262" s="59">
        <f t="shared" si="97"/>
        <v>5792.13</v>
      </c>
      <c r="F262" s="59">
        <f t="shared" si="97"/>
        <v>768.74776030260796</v>
      </c>
      <c r="G262" s="59">
        <f t="shared" si="97"/>
        <v>0</v>
      </c>
      <c r="H262" s="59">
        <f t="shared" si="97"/>
        <v>0</v>
      </c>
      <c r="I262" s="59"/>
      <c r="J262" s="59">
        <f t="shared" si="97"/>
        <v>0</v>
      </c>
      <c r="K262" s="60" t="e">
        <f t="shared" si="93"/>
        <v>#DIV/0!</v>
      </c>
    </row>
    <row r="263" spans="1:11" hidden="1" x14ac:dyDescent="0.25">
      <c r="A263" s="82" t="s">
        <v>56</v>
      </c>
      <c r="B263" s="92" t="s">
        <v>57</v>
      </c>
      <c r="C263" s="63">
        <f t="shared" si="97"/>
        <v>2750</v>
      </c>
      <c r="D263" s="63">
        <f t="shared" si="97"/>
        <v>364.98772314022165</v>
      </c>
      <c r="E263" s="63">
        <f t="shared" si="97"/>
        <v>5792.13</v>
      </c>
      <c r="F263" s="63">
        <f t="shared" si="97"/>
        <v>768.74776030260796</v>
      </c>
      <c r="G263" s="63">
        <f t="shared" si="97"/>
        <v>0</v>
      </c>
      <c r="H263" s="63">
        <f t="shared" si="97"/>
        <v>0</v>
      </c>
      <c r="I263" s="63"/>
      <c r="J263" s="63">
        <f t="shared" si="97"/>
        <v>0</v>
      </c>
      <c r="K263" s="64" t="e">
        <f t="shared" si="93"/>
        <v>#DIV/0!</v>
      </c>
    </row>
    <row r="264" spans="1:11" hidden="1" x14ac:dyDescent="0.25">
      <c r="A264" s="100">
        <v>3</v>
      </c>
      <c r="B264" s="66" t="s">
        <v>109</v>
      </c>
      <c r="C264" s="67">
        <f t="shared" si="97"/>
        <v>2750</v>
      </c>
      <c r="D264" s="67">
        <f t="shared" si="97"/>
        <v>364.98772314022165</v>
      </c>
      <c r="E264" s="67">
        <f t="shared" si="97"/>
        <v>5792.13</v>
      </c>
      <c r="F264" s="67">
        <f t="shared" si="97"/>
        <v>768.74776030260796</v>
      </c>
      <c r="G264" s="67">
        <f t="shared" si="97"/>
        <v>0</v>
      </c>
      <c r="H264" s="67">
        <f t="shared" si="97"/>
        <v>0</v>
      </c>
      <c r="I264" s="67"/>
      <c r="J264" s="67">
        <f t="shared" si="97"/>
        <v>0</v>
      </c>
      <c r="K264" s="68" t="e">
        <f t="shared" si="93"/>
        <v>#DIV/0!</v>
      </c>
    </row>
    <row r="265" spans="1:11" hidden="1" x14ac:dyDescent="0.25">
      <c r="A265" s="69">
        <v>32</v>
      </c>
      <c r="B265" s="70" t="s">
        <v>66</v>
      </c>
      <c r="C265" s="71">
        <f t="shared" si="97"/>
        <v>2750</v>
      </c>
      <c r="D265" s="71">
        <f t="shared" si="97"/>
        <v>364.98772314022165</v>
      </c>
      <c r="E265" s="71">
        <f t="shared" si="97"/>
        <v>5792.13</v>
      </c>
      <c r="F265" s="71">
        <f t="shared" si="97"/>
        <v>768.74776030260796</v>
      </c>
      <c r="G265" s="71">
        <f t="shared" si="97"/>
        <v>0</v>
      </c>
      <c r="H265" s="71">
        <f t="shared" si="97"/>
        <v>0</v>
      </c>
      <c r="I265" s="71"/>
      <c r="J265" s="71">
        <f t="shared" si="97"/>
        <v>0</v>
      </c>
      <c r="K265" s="68" t="e">
        <f t="shared" si="93"/>
        <v>#DIV/0!</v>
      </c>
    </row>
    <row r="266" spans="1:11" hidden="1" x14ac:dyDescent="0.25">
      <c r="A266" s="72">
        <v>323</v>
      </c>
      <c r="B266" s="73" t="s">
        <v>132</v>
      </c>
      <c r="C266" s="36">
        <f t="shared" si="97"/>
        <v>2750</v>
      </c>
      <c r="D266" s="36">
        <f t="shared" si="97"/>
        <v>364.98772314022165</v>
      </c>
      <c r="E266" s="36">
        <f t="shared" si="97"/>
        <v>5792.13</v>
      </c>
      <c r="F266" s="36">
        <f t="shared" si="97"/>
        <v>768.74776030260796</v>
      </c>
      <c r="G266" s="36">
        <f t="shared" si="97"/>
        <v>0</v>
      </c>
      <c r="H266" s="36">
        <f t="shared" si="97"/>
        <v>0</v>
      </c>
      <c r="I266" s="36"/>
      <c r="J266" s="36">
        <f t="shared" si="97"/>
        <v>0</v>
      </c>
      <c r="K266" s="68" t="e">
        <f t="shared" si="93"/>
        <v>#DIV/0!</v>
      </c>
    </row>
    <row r="267" spans="1:11" hidden="1" x14ac:dyDescent="0.25">
      <c r="A267" s="74">
        <v>3232</v>
      </c>
      <c r="B267" s="75" t="s">
        <v>152</v>
      </c>
      <c r="C267" s="38">
        <v>2750</v>
      </c>
      <c r="D267" s="38">
        <f>C267/7.5345</f>
        <v>364.98772314022165</v>
      </c>
      <c r="E267" s="42">
        <v>5792.13</v>
      </c>
      <c r="F267" s="38">
        <f>E267/7.5345</f>
        <v>768.74776030260796</v>
      </c>
      <c r="G267" s="38">
        <v>0</v>
      </c>
      <c r="H267" s="42">
        <f>G267/7.5345</f>
        <v>0</v>
      </c>
      <c r="I267" s="42"/>
      <c r="J267" s="42">
        <v>0</v>
      </c>
      <c r="K267" s="68" t="e">
        <f t="shared" si="93"/>
        <v>#DIV/0!</v>
      </c>
    </row>
    <row r="268" spans="1:11" ht="30" customHeight="1" x14ac:dyDescent="0.25">
      <c r="A268" s="213" t="s">
        <v>187</v>
      </c>
      <c r="B268" s="214" t="s">
        <v>188</v>
      </c>
      <c r="C268" s="76" t="e">
        <f t="shared" ref="C268:G269" si="98">C269</f>
        <v>#REF!</v>
      </c>
      <c r="D268" s="76" t="e">
        <f t="shared" si="98"/>
        <v>#REF!</v>
      </c>
      <c r="E268" s="76" t="e">
        <f t="shared" si="98"/>
        <v>#REF!</v>
      </c>
      <c r="F268" s="76" t="e">
        <f t="shared" si="98"/>
        <v>#REF!</v>
      </c>
      <c r="G268" s="76" t="e">
        <f t="shared" si="98"/>
        <v>#REF!</v>
      </c>
      <c r="H268" s="212">
        <v>1634602.63</v>
      </c>
      <c r="I268" s="212">
        <v>1634602.63</v>
      </c>
      <c r="J268" s="212">
        <v>2533167</v>
      </c>
      <c r="K268" s="210">
        <f t="shared" si="93"/>
        <v>154.97142568527497</v>
      </c>
    </row>
    <row r="269" spans="1:11" ht="30" customHeight="1" x14ac:dyDescent="0.25">
      <c r="A269" s="215" t="s">
        <v>189</v>
      </c>
      <c r="B269" s="215" t="s">
        <v>190</v>
      </c>
      <c r="C269" s="77" t="e">
        <f t="shared" si="98"/>
        <v>#REF!</v>
      </c>
      <c r="D269" s="77" t="e">
        <f t="shared" si="98"/>
        <v>#REF!</v>
      </c>
      <c r="E269" s="77" t="e">
        <f t="shared" si="98"/>
        <v>#REF!</v>
      </c>
      <c r="F269" s="77" t="e">
        <f t="shared" si="98"/>
        <v>#REF!</v>
      </c>
      <c r="G269" s="77" t="e">
        <f t="shared" si="98"/>
        <v>#REF!</v>
      </c>
      <c r="H269" s="216">
        <v>1634602.63</v>
      </c>
      <c r="I269" s="216">
        <v>1634602.63</v>
      </c>
      <c r="J269" s="216">
        <v>2533167.6</v>
      </c>
      <c r="K269" s="217">
        <f t="shared" si="93"/>
        <v>154.97146239144374</v>
      </c>
    </row>
    <row r="270" spans="1:11" ht="30.75" customHeight="1" x14ac:dyDescent="0.25">
      <c r="A270" s="205" t="s">
        <v>191</v>
      </c>
      <c r="B270" s="205" t="s">
        <v>190</v>
      </c>
      <c r="C270" s="55" t="e">
        <f>C271+C365+#REF!+C401+C412+C470+C486+C517+C528+C577+C588+C632+C646</f>
        <v>#REF!</v>
      </c>
      <c r="D270" s="55" t="e">
        <f>D271+D365+#REF!+D401+D412+D470+D486+D517+D528+D577+D588+D632+D646</f>
        <v>#REF!</v>
      </c>
      <c r="E270" s="55" t="e">
        <f>E271+E365+#REF!+E401+E412+E470+E486+E517+E528+E577+E588+E632+E646</f>
        <v>#REF!</v>
      </c>
      <c r="F270" s="55" t="e">
        <f>F271+F365+#REF!+F401+F412+F470+F486+F517+F528+F577+F588+F632+F646</f>
        <v>#REF!</v>
      </c>
      <c r="G270" s="55" t="e">
        <f>G271+G365+#REF!+G401+G412+G470+G486+G517+G528+G577+G588+G632+G646</f>
        <v>#REF!</v>
      </c>
      <c r="H270" s="206">
        <v>1634602.63</v>
      </c>
      <c r="I270" s="206">
        <v>1634602.63</v>
      </c>
      <c r="J270" s="206">
        <v>2533167.6</v>
      </c>
      <c r="K270" s="207">
        <f t="shared" si="93"/>
        <v>154.97146239144374</v>
      </c>
    </row>
    <row r="271" spans="1:11" x14ac:dyDescent="0.25">
      <c r="A271" s="186" t="s">
        <v>123</v>
      </c>
      <c r="B271" s="187" t="s">
        <v>64</v>
      </c>
      <c r="C271" s="59">
        <f>C272+C310+C327+C359</f>
        <v>311424.64000000001</v>
      </c>
      <c r="D271" s="59">
        <f>D272+D310+D327+D359</f>
        <v>41333.152830313884</v>
      </c>
      <c r="E271" s="59">
        <f>E272+E310+E327+E359</f>
        <v>214500</v>
      </c>
      <c r="F271" s="59">
        <f>F272+F310+F327+F359</f>
        <v>28469.042404937289</v>
      </c>
      <c r="G271" s="59">
        <f>G272+G310+G327+G359</f>
        <v>299500</v>
      </c>
      <c r="H271" s="159">
        <v>111618.04</v>
      </c>
      <c r="I271" s="159">
        <v>111618.04</v>
      </c>
      <c r="J271" s="159">
        <v>141220.39000000001</v>
      </c>
      <c r="K271" s="160">
        <f t="shared" si="93"/>
        <v>126.52111612065578</v>
      </c>
    </row>
    <row r="272" spans="1:11" x14ac:dyDescent="0.25">
      <c r="A272" s="82" t="s">
        <v>43</v>
      </c>
      <c r="B272" s="101" t="s">
        <v>44</v>
      </c>
      <c r="C272" s="63">
        <f t="shared" ref="C272:G272" si="99">C273</f>
        <v>17007.980000000003</v>
      </c>
      <c r="D272" s="63">
        <f t="shared" si="99"/>
        <v>2257.3468710597913</v>
      </c>
      <c r="E272" s="63">
        <f t="shared" si="99"/>
        <v>15000</v>
      </c>
      <c r="F272" s="63">
        <f t="shared" si="99"/>
        <v>1990.8421262193906</v>
      </c>
      <c r="G272" s="63">
        <f t="shared" si="99"/>
        <v>15000</v>
      </c>
      <c r="H272" s="63">
        <v>27787.919999999998</v>
      </c>
      <c r="I272" s="63">
        <v>27787.919999999998</v>
      </c>
      <c r="J272" s="63">
        <v>35064.199999999997</v>
      </c>
      <c r="K272" s="64">
        <f t="shared" si="93"/>
        <v>126.18504731552416</v>
      </c>
    </row>
    <row r="273" spans="1:11" x14ac:dyDescent="0.25">
      <c r="A273" s="84">
        <v>3</v>
      </c>
      <c r="B273" s="91" t="s">
        <v>109</v>
      </c>
      <c r="C273" s="67">
        <f>C284</f>
        <v>17007.980000000003</v>
      </c>
      <c r="D273" s="67">
        <f>D284</f>
        <v>2257.3468710597913</v>
      </c>
      <c r="E273" s="67">
        <f>E284</f>
        <v>15000</v>
      </c>
      <c r="F273" s="67">
        <f>F284</f>
        <v>1990.8421262193906</v>
      </c>
      <c r="G273" s="67">
        <f>G284</f>
        <v>15000</v>
      </c>
      <c r="H273" s="67">
        <v>27787.919999999998</v>
      </c>
      <c r="I273" s="67">
        <v>27787.919999999998</v>
      </c>
      <c r="J273" s="67">
        <v>35064.199999999997</v>
      </c>
      <c r="K273" s="121">
        <f t="shared" si="93"/>
        <v>126.18504731552416</v>
      </c>
    </row>
    <row r="274" spans="1:11" x14ac:dyDescent="0.25">
      <c r="A274" s="84">
        <v>31</v>
      </c>
      <c r="B274" s="91" t="s">
        <v>65</v>
      </c>
      <c r="C274" s="67"/>
      <c r="D274" s="67"/>
      <c r="E274" s="67"/>
      <c r="F274" s="67"/>
      <c r="G274" s="67"/>
      <c r="H274" s="67">
        <v>27787.919999999998</v>
      </c>
      <c r="I274" s="67">
        <v>27787.919999999998</v>
      </c>
      <c r="J274" s="67">
        <v>0</v>
      </c>
      <c r="K274" s="121">
        <v>0</v>
      </c>
    </row>
    <row r="275" spans="1:11" x14ac:dyDescent="0.25">
      <c r="A275" s="133">
        <v>311</v>
      </c>
      <c r="B275" s="134" t="s">
        <v>235</v>
      </c>
      <c r="C275" s="67"/>
      <c r="D275" s="67"/>
      <c r="E275" s="67"/>
      <c r="F275" s="67"/>
      <c r="G275" s="67"/>
      <c r="H275" s="135">
        <v>0</v>
      </c>
      <c r="I275" s="135">
        <v>0</v>
      </c>
      <c r="J275" s="135">
        <v>0</v>
      </c>
      <c r="K275" s="136">
        <v>0</v>
      </c>
    </row>
    <row r="276" spans="1:11" x14ac:dyDescent="0.25">
      <c r="A276" s="137">
        <v>31111</v>
      </c>
      <c r="B276" s="138" t="s">
        <v>165</v>
      </c>
      <c r="C276" s="67"/>
      <c r="D276" s="67"/>
      <c r="E276" s="67"/>
      <c r="F276" s="67"/>
      <c r="G276" s="67"/>
      <c r="H276" s="135">
        <v>0</v>
      </c>
      <c r="I276" s="135">
        <v>0</v>
      </c>
      <c r="J276" s="135">
        <v>0</v>
      </c>
      <c r="K276" s="136">
        <v>0</v>
      </c>
    </row>
    <row r="277" spans="1:11" x14ac:dyDescent="0.25">
      <c r="A277" s="137">
        <v>3113</v>
      </c>
      <c r="B277" s="138" t="s">
        <v>194</v>
      </c>
      <c r="C277" s="67"/>
      <c r="D277" s="67"/>
      <c r="E277" s="67"/>
      <c r="F277" s="67"/>
      <c r="G277" s="67"/>
      <c r="H277" s="135">
        <v>0</v>
      </c>
      <c r="I277" s="135">
        <v>0</v>
      </c>
      <c r="J277" s="135">
        <v>0</v>
      </c>
      <c r="K277" s="136">
        <v>0</v>
      </c>
    </row>
    <row r="278" spans="1:11" x14ac:dyDescent="0.25">
      <c r="A278" s="137">
        <v>3114</v>
      </c>
      <c r="B278" s="138" t="s">
        <v>195</v>
      </c>
      <c r="C278" s="67"/>
      <c r="D278" s="67"/>
      <c r="E278" s="67"/>
      <c r="F278" s="67"/>
      <c r="G278" s="67"/>
      <c r="H278" s="135">
        <v>0</v>
      </c>
      <c r="I278" s="135">
        <v>0</v>
      </c>
      <c r="J278" s="135">
        <v>0</v>
      </c>
      <c r="K278" s="136">
        <v>0</v>
      </c>
    </row>
    <row r="279" spans="1:11" x14ac:dyDescent="0.25">
      <c r="A279" s="133">
        <v>312</v>
      </c>
      <c r="B279" s="134" t="s">
        <v>166</v>
      </c>
      <c r="C279" s="67"/>
      <c r="D279" s="67"/>
      <c r="E279" s="67"/>
      <c r="F279" s="67"/>
      <c r="G279" s="67"/>
      <c r="H279" s="135">
        <v>0</v>
      </c>
      <c r="I279" s="135">
        <v>0</v>
      </c>
      <c r="J279" s="135">
        <v>0</v>
      </c>
      <c r="K279" s="136">
        <v>0</v>
      </c>
    </row>
    <row r="280" spans="1:11" x14ac:dyDescent="0.25">
      <c r="A280" s="137">
        <v>3121</v>
      </c>
      <c r="B280" s="138" t="s">
        <v>166</v>
      </c>
      <c r="C280" s="67"/>
      <c r="D280" s="67"/>
      <c r="E280" s="67"/>
      <c r="F280" s="67"/>
      <c r="G280" s="67"/>
      <c r="H280" s="135">
        <v>0</v>
      </c>
      <c r="I280" s="135">
        <v>0</v>
      </c>
      <c r="J280" s="135">
        <v>0</v>
      </c>
      <c r="K280" s="136">
        <v>0</v>
      </c>
    </row>
    <row r="281" spans="1:11" x14ac:dyDescent="0.25">
      <c r="A281" s="133">
        <v>313</v>
      </c>
      <c r="B281" s="134" t="s">
        <v>167</v>
      </c>
      <c r="C281" s="67"/>
      <c r="D281" s="67"/>
      <c r="E281" s="67"/>
      <c r="F281" s="67"/>
      <c r="G281" s="67"/>
      <c r="H281" s="135">
        <v>0</v>
      </c>
      <c r="I281" s="135">
        <v>0</v>
      </c>
      <c r="J281" s="135">
        <v>0</v>
      </c>
      <c r="K281" s="136">
        <v>0</v>
      </c>
    </row>
    <row r="282" spans="1:11" ht="26.25" x14ac:dyDescent="0.25">
      <c r="A282" s="137">
        <v>3132</v>
      </c>
      <c r="B282" s="138" t="s">
        <v>236</v>
      </c>
      <c r="C282" s="67"/>
      <c r="D282" s="67"/>
      <c r="E282" s="67"/>
      <c r="F282" s="67"/>
      <c r="G282" s="67"/>
      <c r="H282" s="135">
        <v>0</v>
      </c>
      <c r="I282" s="135">
        <v>0</v>
      </c>
      <c r="J282" s="135">
        <v>0</v>
      </c>
      <c r="K282" s="136">
        <v>0</v>
      </c>
    </row>
    <row r="283" spans="1:11" x14ac:dyDescent="0.25">
      <c r="A283" s="133">
        <v>3133</v>
      </c>
      <c r="B283" s="138" t="s">
        <v>237</v>
      </c>
      <c r="C283" s="135"/>
      <c r="D283" s="135"/>
      <c r="E283" s="135"/>
      <c r="F283" s="135"/>
      <c r="G283" s="135"/>
      <c r="H283" s="135">
        <v>0</v>
      </c>
      <c r="I283" s="135">
        <v>0</v>
      </c>
      <c r="J283" s="135">
        <v>0</v>
      </c>
      <c r="K283" s="136">
        <v>0</v>
      </c>
    </row>
    <row r="284" spans="1:11" x14ac:dyDescent="0.25">
      <c r="A284" s="86">
        <v>32</v>
      </c>
      <c r="B284" s="87" t="s">
        <v>66</v>
      </c>
      <c r="C284" s="71">
        <f t="shared" ref="C284:H284" si="100">C285+C289+C295+C304</f>
        <v>17007.980000000003</v>
      </c>
      <c r="D284" s="71">
        <f t="shared" si="100"/>
        <v>2257.3468710597913</v>
      </c>
      <c r="E284" s="71">
        <f t="shared" si="100"/>
        <v>15000</v>
      </c>
      <c r="F284" s="71">
        <f t="shared" si="100"/>
        <v>1990.8421262193906</v>
      </c>
      <c r="G284" s="71">
        <f t="shared" si="100"/>
        <v>15000</v>
      </c>
      <c r="H284" s="71">
        <f t="shared" si="100"/>
        <v>27588.84</v>
      </c>
      <c r="I284" s="71">
        <v>27588.84</v>
      </c>
      <c r="J284" s="71">
        <v>32025.58</v>
      </c>
      <c r="K284" s="128">
        <f t="shared" si="93"/>
        <v>116.08164750674548</v>
      </c>
    </row>
    <row r="285" spans="1:11" x14ac:dyDescent="0.25">
      <c r="A285" s="88">
        <v>321</v>
      </c>
      <c r="B285" s="89" t="s">
        <v>124</v>
      </c>
      <c r="C285" s="36">
        <f t="shared" ref="C285:G285" si="101">SUM(C286:C288)</f>
        <v>604</v>
      </c>
      <c r="D285" s="36">
        <f t="shared" si="101"/>
        <v>80.164576282434126</v>
      </c>
      <c r="E285" s="36">
        <f t="shared" si="101"/>
        <v>500</v>
      </c>
      <c r="F285" s="36">
        <f t="shared" si="101"/>
        <v>66.361404207313029</v>
      </c>
      <c r="G285" s="36">
        <f t="shared" si="101"/>
        <v>500</v>
      </c>
      <c r="H285" s="36">
        <v>4089.33</v>
      </c>
      <c r="I285" s="36">
        <v>4089.33</v>
      </c>
      <c r="J285" s="36">
        <v>3624.49</v>
      </c>
      <c r="K285" s="68">
        <f t="shared" si="93"/>
        <v>88.632856727141117</v>
      </c>
    </row>
    <row r="286" spans="1:11" x14ac:dyDescent="0.25">
      <c r="A286" s="74">
        <v>3211</v>
      </c>
      <c r="B286" s="75" t="s">
        <v>125</v>
      </c>
      <c r="C286" s="38">
        <v>604</v>
      </c>
      <c r="D286" s="38">
        <f>C286/7.5345</f>
        <v>80.164576282434126</v>
      </c>
      <c r="E286" s="42">
        <v>250</v>
      </c>
      <c r="F286" s="38">
        <f>E286/7.5345</f>
        <v>33.180702103656515</v>
      </c>
      <c r="G286" s="38">
        <v>250</v>
      </c>
      <c r="H286" s="42">
        <v>1766.28</v>
      </c>
      <c r="I286" s="108">
        <v>1766.28</v>
      </c>
      <c r="J286" s="42">
        <v>2394.48</v>
      </c>
      <c r="K286" s="68">
        <f t="shared" si="93"/>
        <v>135.56627488280455</v>
      </c>
    </row>
    <row r="287" spans="1:11" x14ac:dyDescent="0.25">
      <c r="A287" s="74">
        <v>3213</v>
      </c>
      <c r="B287" s="75" t="s">
        <v>228</v>
      </c>
      <c r="C287" s="38"/>
      <c r="D287" s="38"/>
      <c r="E287" s="42"/>
      <c r="F287" s="38"/>
      <c r="G287" s="38"/>
      <c r="H287" s="42">
        <v>1526.71</v>
      </c>
      <c r="I287" s="108">
        <v>1526.71</v>
      </c>
      <c r="J287" s="42">
        <v>942.25</v>
      </c>
      <c r="K287" s="68">
        <v>4</v>
      </c>
    </row>
    <row r="288" spans="1:11" x14ac:dyDescent="0.25">
      <c r="A288" s="74">
        <v>3214</v>
      </c>
      <c r="B288" s="75" t="s">
        <v>127</v>
      </c>
      <c r="C288" s="38">
        <v>0</v>
      </c>
      <c r="D288" s="38">
        <f>C288/7.5345</f>
        <v>0</v>
      </c>
      <c r="E288" s="42">
        <v>250</v>
      </c>
      <c r="F288" s="38">
        <f>E288/7.5345</f>
        <v>33.180702103656515</v>
      </c>
      <c r="G288" s="38">
        <v>250</v>
      </c>
      <c r="H288" s="42">
        <v>796.34</v>
      </c>
      <c r="I288" s="108">
        <v>796.34</v>
      </c>
      <c r="J288" s="42">
        <v>287.76</v>
      </c>
      <c r="K288" s="68">
        <f t="shared" si="93"/>
        <v>36.13531908481302</v>
      </c>
    </row>
    <row r="289" spans="1:11" x14ac:dyDescent="0.25">
      <c r="A289" s="88">
        <v>322</v>
      </c>
      <c r="B289" s="89" t="s">
        <v>110</v>
      </c>
      <c r="C289" s="36">
        <f>SUM(C290:C293)</f>
        <v>6007.81</v>
      </c>
      <c r="D289" s="36">
        <f>SUM(D290:D293)</f>
        <v>797.37341562147458</v>
      </c>
      <c r="E289" s="36">
        <f>SUM(E290:E293)</f>
        <v>12250</v>
      </c>
      <c r="F289" s="36">
        <f>SUM(F290:F293)</f>
        <v>1625.8544030791691</v>
      </c>
      <c r="G289" s="36">
        <f>SUM(G290:G293)</f>
        <v>12250</v>
      </c>
      <c r="H289" s="36">
        <v>7822.69</v>
      </c>
      <c r="I289" s="36">
        <v>7822.69</v>
      </c>
      <c r="J289" s="36">
        <v>20182.59</v>
      </c>
      <c r="K289" s="68">
        <f t="shared" si="93"/>
        <v>258.00063660965731</v>
      </c>
    </row>
    <row r="290" spans="1:11" x14ac:dyDescent="0.25">
      <c r="A290" s="74">
        <v>3221</v>
      </c>
      <c r="B290" s="75" t="s">
        <v>128</v>
      </c>
      <c r="C290" s="38">
        <v>0</v>
      </c>
      <c r="D290" s="38">
        <f>C290/7.5345</f>
        <v>0</v>
      </c>
      <c r="E290" s="42">
        <v>250</v>
      </c>
      <c r="F290" s="38">
        <f>E290/7.5345</f>
        <v>33.180702103656515</v>
      </c>
      <c r="G290" s="38">
        <v>250</v>
      </c>
      <c r="H290" s="42">
        <v>1025.95</v>
      </c>
      <c r="I290" s="108">
        <v>1025.95</v>
      </c>
      <c r="J290" s="42">
        <v>826.72</v>
      </c>
      <c r="K290" s="68">
        <f t="shared" si="93"/>
        <v>80.580924996344848</v>
      </c>
    </row>
    <row r="291" spans="1:11" x14ac:dyDescent="0.25">
      <c r="A291" s="74">
        <v>3223</v>
      </c>
      <c r="B291" s="75" t="s">
        <v>129</v>
      </c>
      <c r="C291" s="38">
        <v>6007.81</v>
      </c>
      <c r="D291" s="38">
        <f>C291/7.5345</f>
        <v>797.37341562147458</v>
      </c>
      <c r="E291" s="42">
        <v>10000</v>
      </c>
      <c r="F291" s="38">
        <f>E291/7.5345</f>
        <v>1327.2280841462605</v>
      </c>
      <c r="G291" s="38">
        <v>10000</v>
      </c>
      <c r="H291" s="42">
        <v>4236.51</v>
      </c>
      <c r="I291" s="108">
        <v>4236.51</v>
      </c>
      <c r="J291" s="42">
        <v>18201.11</v>
      </c>
      <c r="K291" s="68">
        <f t="shared" si="93"/>
        <v>429.62509235195949</v>
      </c>
    </row>
    <row r="292" spans="1:11" ht="26.25" x14ac:dyDescent="0.25">
      <c r="A292" s="74">
        <v>3224</v>
      </c>
      <c r="B292" s="75" t="s">
        <v>229</v>
      </c>
      <c r="C292" s="38"/>
      <c r="D292" s="38"/>
      <c r="E292" s="42"/>
      <c r="F292" s="38"/>
      <c r="G292" s="38"/>
      <c r="H292" s="42">
        <v>1659.04</v>
      </c>
      <c r="I292" s="108">
        <v>1659.04</v>
      </c>
      <c r="J292" s="42">
        <v>564.71</v>
      </c>
      <c r="K292" s="68">
        <f t="shared" si="93"/>
        <v>34.038359533224039</v>
      </c>
    </row>
    <row r="293" spans="1:11" x14ac:dyDescent="0.25">
      <c r="A293" s="74">
        <v>3225</v>
      </c>
      <c r="B293" s="75" t="s">
        <v>130</v>
      </c>
      <c r="C293" s="38">
        <v>0</v>
      </c>
      <c r="D293" s="38">
        <f>C293/7.5345</f>
        <v>0</v>
      </c>
      <c r="E293" s="42">
        <v>2000</v>
      </c>
      <c r="F293" s="38">
        <f>E293/7.5345</f>
        <v>265.44561682925212</v>
      </c>
      <c r="G293" s="38">
        <v>2000</v>
      </c>
      <c r="H293" s="42">
        <v>744.31</v>
      </c>
      <c r="I293" s="108">
        <v>744.31</v>
      </c>
      <c r="J293" s="42">
        <v>590.04999999999995</v>
      </c>
      <c r="K293" s="68">
        <f t="shared" si="93"/>
        <v>79.274764547030131</v>
      </c>
    </row>
    <row r="294" spans="1:11" ht="26.25" x14ac:dyDescent="0.25">
      <c r="A294" s="74">
        <v>3227</v>
      </c>
      <c r="B294" s="75" t="s">
        <v>230</v>
      </c>
      <c r="C294" s="38"/>
      <c r="D294" s="38"/>
      <c r="E294" s="38"/>
      <c r="F294" s="38"/>
      <c r="G294" s="38"/>
      <c r="H294" s="38">
        <v>156.88</v>
      </c>
      <c r="I294" s="36">
        <v>156.88</v>
      </c>
      <c r="J294" s="38">
        <v>0</v>
      </c>
      <c r="K294" s="68">
        <f t="shared" si="93"/>
        <v>0</v>
      </c>
    </row>
    <row r="295" spans="1:11" x14ac:dyDescent="0.25">
      <c r="A295" s="88">
        <v>323</v>
      </c>
      <c r="B295" s="89" t="s">
        <v>132</v>
      </c>
      <c r="C295" s="36">
        <f>SUM(C296:C303)</f>
        <v>9187.75</v>
      </c>
      <c r="D295" s="36">
        <f>SUM(D296:D303)</f>
        <v>1219.4239830114805</v>
      </c>
      <c r="E295" s="36">
        <f>SUM(E296:E303)</f>
        <v>750</v>
      </c>
      <c r="F295" s="36">
        <f>SUM(F296:F303)</f>
        <v>99.542106310969544</v>
      </c>
      <c r="G295" s="36">
        <f>SUM(G296:G303)</f>
        <v>750</v>
      </c>
      <c r="H295" s="36">
        <v>12369.5</v>
      </c>
      <c r="I295" s="36">
        <v>12369.5</v>
      </c>
      <c r="J295" s="36">
        <v>6491.53</v>
      </c>
      <c r="K295" s="68">
        <f t="shared" si="93"/>
        <v>52.480132584178833</v>
      </c>
    </row>
    <row r="296" spans="1:11" x14ac:dyDescent="0.25">
      <c r="A296" s="74">
        <v>3231</v>
      </c>
      <c r="B296" s="75" t="s">
        <v>133</v>
      </c>
      <c r="C296" s="38">
        <v>49</v>
      </c>
      <c r="D296" s="38">
        <f>C296/7.5345</f>
        <v>6.5034176123166763</v>
      </c>
      <c r="E296" s="42">
        <v>500</v>
      </c>
      <c r="F296" s="38">
        <f>E296/7.5345</f>
        <v>66.361404207313029</v>
      </c>
      <c r="G296" s="38">
        <v>500</v>
      </c>
      <c r="H296" s="42">
        <v>2780.54</v>
      </c>
      <c r="I296" s="108">
        <v>2780.54</v>
      </c>
      <c r="J296" s="42">
        <v>1732.16</v>
      </c>
      <c r="K296" s="68">
        <f t="shared" si="93"/>
        <v>62.29581304350954</v>
      </c>
    </row>
    <row r="297" spans="1:11" x14ac:dyDescent="0.25">
      <c r="A297" s="74">
        <v>3232</v>
      </c>
      <c r="B297" s="75" t="s">
        <v>152</v>
      </c>
      <c r="C297" s="38">
        <v>0</v>
      </c>
      <c r="D297" s="38">
        <f>C297/7.5345</f>
        <v>0</v>
      </c>
      <c r="E297" s="42">
        <v>0</v>
      </c>
      <c r="F297" s="38">
        <f>E297/7.5345</f>
        <v>0</v>
      </c>
      <c r="G297" s="38"/>
      <c r="H297" s="42">
        <v>3450.79</v>
      </c>
      <c r="I297" s="108">
        <v>3450.79</v>
      </c>
      <c r="J297" s="42">
        <v>319.02</v>
      </c>
      <c r="K297" s="68">
        <v>0</v>
      </c>
    </row>
    <row r="298" spans="1:11" x14ac:dyDescent="0.25">
      <c r="A298" s="74">
        <v>3234</v>
      </c>
      <c r="B298" s="75" t="s">
        <v>231</v>
      </c>
      <c r="C298" s="38"/>
      <c r="D298" s="38"/>
      <c r="E298" s="42"/>
      <c r="F298" s="38"/>
      <c r="G298" s="38"/>
      <c r="H298" s="42">
        <v>1911.21</v>
      </c>
      <c r="I298" s="108">
        <v>1911.21</v>
      </c>
      <c r="J298" s="42">
        <v>1650.14</v>
      </c>
      <c r="K298" s="68">
        <v>0</v>
      </c>
    </row>
    <row r="299" spans="1:11" x14ac:dyDescent="0.25">
      <c r="A299" s="74">
        <v>3235</v>
      </c>
      <c r="B299" s="75" t="s">
        <v>136</v>
      </c>
      <c r="C299" s="38"/>
      <c r="D299" s="38"/>
      <c r="E299" s="42"/>
      <c r="F299" s="38"/>
      <c r="G299" s="38"/>
      <c r="H299" s="42">
        <v>929.06</v>
      </c>
      <c r="I299" s="108">
        <v>929.06</v>
      </c>
      <c r="J299" s="42">
        <v>909.44</v>
      </c>
      <c r="K299" s="68">
        <v>0</v>
      </c>
    </row>
    <row r="300" spans="1:11" x14ac:dyDescent="0.25">
      <c r="A300" s="74">
        <v>3236</v>
      </c>
      <c r="B300" s="75" t="s">
        <v>232</v>
      </c>
      <c r="C300" s="38"/>
      <c r="D300" s="38"/>
      <c r="E300" s="42"/>
      <c r="F300" s="38"/>
      <c r="G300" s="38"/>
      <c r="H300" s="42">
        <v>132.72</v>
      </c>
      <c r="I300" s="108">
        <v>132.72</v>
      </c>
      <c r="J300" s="42">
        <v>492.29</v>
      </c>
      <c r="K300" s="68">
        <v>0</v>
      </c>
    </row>
    <row r="301" spans="1:11" x14ac:dyDescent="0.25">
      <c r="A301" s="74">
        <v>3237</v>
      </c>
      <c r="B301" s="75" t="s">
        <v>138</v>
      </c>
      <c r="C301" s="38"/>
      <c r="D301" s="38"/>
      <c r="E301" s="42"/>
      <c r="F301" s="38"/>
      <c r="G301" s="38"/>
      <c r="H301" s="42">
        <v>1439.78</v>
      </c>
      <c r="I301" s="108">
        <v>1439.78</v>
      </c>
      <c r="J301" s="42">
        <v>635.38</v>
      </c>
      <c r="K301" s="68">
        <v>0</v>
      </c>
    </row>
    <row r="302" spans="1:11" x14ac:dyDescent="0.25">
      <c r="A302" s="74">
        <v>3238</v>
      </c>
      <c r="B302" s="75" t="s">
        <v>139</v>
      </c>
      <c r="C302" s="38"/>
      <c r="D302" s="38"/>
      <c r="E302" s="42"/>
      <c r="F302" s="38"/>
      <c r="G302" s="38"/>
      <c r="H302" s="42">
        <v>265.45</v>
      </c>
      <c r="I302" s="108">
        <v>265.45</v>
      </c>
      <c r="J302" s="42">
        <v>693.1</v>
      </c>
      <c r="K302" s="68">
        <v>0</v>
      </c>
    </row>
    <row r="303" spans="1:11" x14ac:dyDescent="0.25">
      <c r="A303" s="74">
        <v>3239</v>
      </c>
      <c r="B303" s="75" t="s">
        <v>140</v>
      </c>
      <c r="C303" s="38">
        <v>9138.75</v>
      </c>
      <c r="D303" s="38">
        <f>C303/7.5345</f>
        <v>1212.9205653991637</v>
      </c>
      <c r="E303" s="42">
        <v>250</v>
      </c>
      <c r="F303" s="38">
        <f>E303/7.5345</f>
        <v>33.180702103656515</v>
      </c>
      <c r="G303" s="38">
        <v>250</v>
      </c>
      <c r="H303" s="42">
        <v>1459.95</v>
      </c>
      <c r="I303" s="108">
        <v>1459.95</v>
      </c>
      <c r="J303" s="42">
        <v>60</v>
      </c>
      <c r="K303" s="68">
        <f t="shared" si="93"/>
        <v>4.1097297852666186</v>
      </c>
    </row>
    <row r="304" spans="1:11" ht="26.25" x14ac:dyDescent="0.25">
      <c r="A304" s="88">
        <v>329</v>
      </c>
      <c r="B304" s="89" t="s">
        <v>141</v>
      </c>
      <c r="C304" s="36">
        <f>SUM(C305:C309)</f>
        <v>1208.42</v>
      </c>
      <c r="D304" s="36">
        <f>SUM(D305:D309)</f>
        <v>160.3848961444024</v>
      </c>
      <c r="E304" s="36">
        <f>SUM(E305:E309)</f>
        <v>1500</v>
      </c>
      <c r="F304" s="36">
        <f>SUM(F305:F309)</f>
        <v>199.08421262193909</v>
      </c>
      <c r="G304" s="36">
        <f>SUM(G305:G309)</f>
        <v>1500</v>
      </c>
      <c r="H304" s="36">
        <v>3307.32</v>
      </c>
      <c r="I304" s="36">
        <v>3307.32</v>
      </c>
      <c r="J304" s="36">
        <v>1726.97</v>
      </c>
      <c r="K304" s="68">
        <f t="shared" si="93"/>
        <v>52.216598333393804</v>
      </c>
    </row>
    <row r="305" spans="1:11" x14ac:dyDescent="0.25">
      <c r="A305" s="74">
        <v>3293</v>
      </c>
      <c r="B305" s="75" t="s">
        <v>143</v>
      </c>
      <c r="C305" s="38">
        <v>39.9</v>
      </c>
      <c r="D305" s="38">
        <f>C305/7.5345</f>
        <v>5.2956400557435792</v>
      </c>
      <c r="E305" s="42">
        <v>500</v>
      </c>
      <c r="F305" s="38">
        <f>E305/7.5345</f>
        <v>66.361404207313029</v>
      </c>
      <c r="G305" s="38">
        <v>500</v>
      </c>
      <c r="H305" s="42">
        <v>1353.77</v>
      </c>
      <c r="I305" s="108">
        <v>1353.77</v>
      </c>
      <c r="J305" s="42">
        <v>52.24</v>
      </c>
      <c r="K305" s="68">
        <f t="shared" si="93"/>
        <v>3.8588534241414716</v>
      </c>
    </row>
    <row r="306" spans="1:11" x14ac:dyDescent="0.25">
      <c r="A306" s="74">
        <v>3294</v>
      </c>
      <c r="B306" s="75" t="s">
        <v>233</v>
      </c>
      <c r="C306" s="38"/>
      <c r="D306" s="38"/>
      <c r="E306" s="42"/>
      <c r="F306" s="38"/>
      <c r="G306" s="38"/>
      <c r="H306" s="42">
        <v>135.38</v>
      </c>
      <c r="I306" s="108">
        <v>135.38</v>
      </c>
      <c r="J306" s="42">
        <v>358.8</v>
      </c>
      <c r="K306" s="68">
        <v>0</v>
      </c>
    </row>
    <row r="307" spans="1:11" x14ac:dyDescent="0.25">
      <c r="A307" s="74">
        <v>3295</v>
      </c>
      <c r="B307" s="75" t="s">
        <v>234</v>
      </c>
      <c r="C307" s="38"/>
      <c r="D307" s="38"/>
      <c r="E307" s="42"/>
      <c r="F307" s="38"/>
      <c r="G307" s="38"/>
      <c r="H307" s="42">
        <v>398.17</v>
      </c>
      <c r="I307" s="108">
        <v>398.17</v>
      </c>
      <c r="J307" s="42">
        <v>282.27</v>
      </c>
      <c r="K307" s="68">
        <v>0</v>
      </c>
    </row>
    <row r="308" spans="1:11" ht="26.25" x14ac:dyDescent="0.25">
      <c r="A308" s="74">
        <v>3299</v>
      </c>
      <c r="B308" s="75" t="s">
        <v>141</v>
      </c>
      <c r="C308" s="38"/>
      <c r="D308" s="38"/>
      <c r="E308" s="42"/>
      <c r="F308" s="38"/>
      <c r="G308" s="38"/>
      <c r="H308" s="42">
        <v>1420</v>
      </c>
      <c r="I308" s="108">
        <v>1420</v>
      </c>
      <c r="J308" s="42">
        <v>1033.6600000000001</v>
      </c>
      <c r="K308" s="68">
        <v>10.96</v>
      </c>
    </row>
    <row r="309" spans="1:11" ht="26.25" x14ac:dyDescent="0.25">
      <c r="A309" s="88">
        <v>3431</v>
      </c>
      <c r="B309" s="89" t="s">
        <v>148</v>
      </c>
      <c r="C309" s="38">
        <v>1168.52</v>
      </c>
      <c r="D309" s="38">
        <f>C309/7.5345</f>
        <v>155.08925608865883</v>
      </c>
      <c r="E309" s="42">
        <v>1000</v>
      </c>
      <c r="F309" s="38">
        <f>E309/7.5345</f>
        <v>132.72280841462606</v>
      </c>
      <c r="G309" s="38">
        <v>1000</v>
      </c>
      <c r="H309" s="108">
        <v>199.08</v>
      </c>
      <c r="I309" s="108">
        <v>199.08</v>
      </c>
      <c r="J309" s="108">
        <v>0</v>
      </c>
      <c r="K309" s="68">
        <f t="shared" si="93"/>
        <v>0</v>
      </c>
    </row>
    <row r="310" spans="1:11" x14ac:dyDescent="0.25">
      <c r="A310" s="102" t="s">
        <v>46</v>
      </c>
      <c r="B310" s="103" t="s">
        <v>47</v>
      </c>
      <c r="C310" s="63">
        <f t="shared" ref="C310:J311" si="102">C311</f>
        <v>80925.679999999993</v>
      </c>
      <c r="D310" s="63">
        <f t="shared" si="102"/>
        <v>10740.683522463334</v>
      </c>
      <c r="E310" s="63">
        <f t="shared" si="102"/>
        <v>108000</v>
      </c>
      <c r="F310" s="63">
        <f t="shared" si="102"/>
        <v>14334.063308779612</v>
      </c>
      <c r="G310" s="63">
        <f t="shared" si="102"/>
        <v>193000</v>
      </c>
      <c r="H310" s="63">
        <f t="shared" si="102"/>
        <v>25965.360000000001</v>
      </c>
      <c r="I310" s="63">
        <v>25965.360000000001</v>
      </c>
      <c r="J310" s="63">
        <v>15236.06</v>
      </c>
      <c r="K310" s="64">
        <f t="shared" si="93"/>
        <v>58.678408464199997</v>
      </c>
    </row>
    <row r="311" spans="1:11" x14ac:dyDescent="0.25">
      <c r="A311" s="84">
        <v>3</v>
      </c>
      <c r="B311" s="91" t="s">
        <v>109</v>
      </c>
      <c r="C311" s="67">
        <f t="shared" si="102"/>
        <v>80925.679999999993</v>
      </c>
      <c r="D311" s="67">
        <f t="shared" si="102"/>
        <v>10740.683522463334</v>
      </c>
      <c r="E311" s="67">
        <f t="shared" si="102"/>
        <v>108000</v>
      </c>
      <c r="F311" s="67">
        <f t="shared" si="102"/>
        <v>14334.063308779612</v>
      </c>
      <c r="G311" s="67">
        <f t="shared" si="102"/>
        <v>193000</v>
      </c>
      <c r="H311" s="67">
        <f t="shared" si="102"/>
        <v>25965.360000000001</v>
      </c>
      <c r="I311" s="67">
        <v>25965.360000000001</v>
      </c>
      <c r="J311" s="67">
        <f t="shared" si="102"/>
        <v>0</v>
      </c>
      <c r="K311" s="121">
        <f t="shared" si="93"/>
        <v>0</v>
      </c>
    </row>
    <row r="312" spans="1:11" x14ac:dyDescent="0.25">
      <c r="A312" s="86">
        <v>32</v>
      </c>
      <c r="B312" s="87" t="s">
        <v>66</v>
      </c>
      <c r="C312" s="71">
        <f t="shared" ref="C312:H312" si="103">C313+C316+C320+C324</f>
        <v>80925.679999999993</v>
      </c>
      <c r="D312" s="71">
        <f t="shared" si="103"/>
        <v>10740.683522463334</v>
      </c>
      <c r="E312" s="71">
        <f t="shared" si="103"/>
        <v>108000</v>
      </c>
      <c r="F312" s="71">
        <f t="shared" si="103"/>
        <v>14334.063308779612</v>
      </c>
      <c r="G312" s="71">
        <f t="shared" si="103"/>
        <v>193000</v>
      </c>
      <c r="H312" s="71">
        <f t="shared" si="103"/>
        <v>25965.360000000001</v>
      </c>
      <c r="I312" s="71">
        <v>25965.360000000001</v>
      </c>
      <c r="J312" s="71">
        <v>0</v>
      </c>
      <c r="K312" s="128">
        <f t="shared" si="93"/>
        <v>0</v>
      </c>
    </row>
    <row r="313" spans="1:11" x14ac:dyDescent="0.25">
      <c r="A313" s="88">
        <v>321</v>
      </c>
      <c r="B313" s="89" t="s">
        <v>124</v>
      </c>
      <c r="C313" s="36">
        <f t="shared" ref="C313:J313" si="104">SUM(C314:C315)</f>
        <v>200</v>
      </c>
      <c r="D313" s="36">
        <f t="shared" si="104"/>
        <v>26.54456168292521</v>
      </c>
      <c r="E313" s="36">
        <f t="shared" si="104"/>
        <v>6000</v>
      </c>
      <c r="F313" s="36">
        <f t="shared" si="104"/>
        <v>796.33685048775624</v>
      </c>
      <c r="G313" s="36">
        <f t="shared" si="104"/>
        <v>21000</v>
      </c>
      <c r="H313" s="36">
        <f t="shared" si="104"/>
        <v>0</v>
      </c>
      <c r="I313" s="36">
        <v>0</v>
      </c>
      <c r="J313" s="36">
        <f t="shared" si="104"/>
        <v>0</v>
      </c>
      <c r="K313" s="68">
        <v>0</v>
      </c>
    </row>
    <row r="314" spans="1:11" x14ac:dyDescent="0.25">
      <c r="A314" s="74">
        <v>3211</v>
      </c>
      <c r="B314" s="75" t="s">
        <v>125</v>
      </c>
      <c r="C314" s="38">
        <v>0</v>
      </c>
      <c r="D314" s="38">
        <f>C314/7.5345</f>
        <v>0</v>
      </c>
      <c r="E314" s="42">
        <v>5000</v>
      </c>
      <c r="F314" s="38">
        <f>E314/7.5345</f>
        <v>663.61404207313024</v>
      </c>
      <c r="G314" s="38">
        <v>20000</v>
      </c>
      <c r="H314" s="42">
        <v>0</v>
      </c>
      <c r="I314" s="108">
        <v>0</v>
      </c>
      <c r="J314" s="42">
        <v>0</v>
      </c>
      <c r="K314" s="68">
        <v>0</v>
      </c>
    </row>
    <row r="315" spans="1:11" x14ac:dyDescent="0.25">
      <c r="A315" s="74">
        <v>3213</v>
      </c>
      <c r="B315" s="75" t="s">
        <v>126</v>
      </c>
      <c r="C315" s="38">
        <v>200</v>
      </c>
      <c r="D315" s="38">
        <f>C315/7.5345</f>
        <v>26.54456168292521</v>
      </c>
      <c r="E315" s="42">
        <v>1000</v>
      </c>
      <c r="F315" s="38">
        <f>E315/7.5345</f>
        <v>132.72280841462606</v>
      </c>
      <c r="G315" s="38">
        <v>1000</v>
      </c>
      <c r="H315" s="42">
        <v>0</v>
      </c>
      <c r="I315" s="108">
        <v>0</v>
      </c>
      <c r="J315" s="42">
        <v>0</v>
      </c>
      <c r="K315" s="68">
        <v>0</v>
      </c>
    </row>
    <row r="316" spans="1:11" x14ac:dyDescent="0.25">
      <c r="A316" s="88">
        <v>322</v>
      </c>
      <c r="B316" s="89" t="s">
        <v>110</v>
      </c>
      <c r="C316" s="36">
        <f t="shared" ref="C316:J316" si="105">SUM(C317:C319)</f>
        <v>1216.8800000000001</v>
      </c>
      <c r="D316" s="36">
        <f t="shared" si="105"/>
        <v>161.50773110359015</v>
      </c>
      <c r="E316" s="36">
        <f t="shared" si="105"/>
        <v>8000</v>
      </c>
      <c r="F316" s="36">
        <f t="shared" si="105"/>
        <v>1061.7824673170085</v>
      </c>
      <c r="G316" s="36">
        <f t="shared" si="105"/>
        <v>8000</v>
      </c>
      <c r="H316" s="36">
        <f t="shared" si="105"/>
        <v>1447.74</v>
      </c>
      <c r="I316" s="36">
        <v>1447.74</v>
      </c>
      <c r="J316" s="36">
        <f t="shared" si="105"/>
        <v>0</v>
      </c>
      <c r="K316" s="68">
        <f t="shared" si="93"/>
        <v>0</v>
      </c>
    </row>
    <row r="317" spans="1:11" x14ac:dyDescent="0.25">
      <c r="A317" s="74">
        <v>3221</v>
      </c>
      <c r="B317" s="75" t="s">
        <v>128</v>
      </c>
      <c r="C317" s="38">
        <v>1216.8800000000001</v>
      </c>
      <c r="D317" s="38">
        <f>C317/7.5345</f>
        <v>161.50773110359015</v>
      </c>
      <c r="E317" s="42">
        <v>2000</v>
      </c>
      <c r="F317" s="38">
        <f>E317/7.5345</f>
        <v>265.44561682925212</v>
      </c>
      <c r="G317" s="38">
        <v>2000</v>
      </c>
      <c r="H317" s="42">
        <v>1447.74</v>
      </c>
      <c r="I317" s="108">
        <v>1447.74</v>
      </c>
      <c r="J317" s="42">
        <v>0</v>
      </c>
      <c r="K317" s="68">
        <f t="shared" si="93"/>
        <v>0</v>
      </c>
    </row>
    <row r="318" spans="1:11" ht="26.25" x14ac:dyDescent="0.25">
      <c r="A318" s="74">
        <v>3224</v>
      </c>
      <c r="B318" s="75" t="s">
        <v>151</v>
      </c>
      <c r="C318" s="38">
        <v>0</v>
      </c>
      <c r="D318" s="38">
        <f>C318/7.5345</f>
        <v>0</v>
      </c>
      <c r="E318" s="42">
        <v>1000</v>
      </c>
      <c r="F318" s="38">
        <f>E318/7.5345</f>
        <v>132.72280841462606</v>
      </c>
      <c r="G318" s="38">
        <v>1000</v>
      </c>
      <c r="H318" s="42">
        <v>0</v>
      </c>
      <c r="I318" s="108">
        <v>0</v>
      </c>
      <c r="J318" s="42">
        <v>0</v>
      </c>
      <c r="K318" s="68">
        <v>0</v>
      </c>
    </row>
    <row r="319" spans="1:11" x14ac:dyDescent="0.25">
      <c r="A319" s="74">
        <v>3225</v>
      </c>
      <c r="B319" s="75" t="s">
        <v>130</v>
      </c>
      <c r="C319" s="38">
        <v>0</v>
      </c>
      <c r="D319" s="38">
        <f>C319/7.5345</f>
        <v>0</v>
      </c>
      <c r="E319" s="42">
        <v>5000</v>
      </c>
      <c r="F319" s="38">
        <f>E319/7.5345</f>
        <v>663.61404207313024</v>
      </c>
      <c r="G319" s="38">
        <v>5000</v>
      </c>
      <c r="H319" s="42">
        <v>0</v>
      </c>
      <c r="I319" s="108">
        <v>0</v>
      </c>
      <c r="J319" s="42">
        <v>0</v>
      </c>
      <c r="K319" s="68">
        <v>0</v>
      </c>
    </row>
    <row r="320" spans="1:11" x14ac:dyDescent="0.25">
      <c r="A320" s="88">
        <v>323</v>
      </c>
      <c r="B320" s="89" t="s">
        <v>132</v>
      </c>
      <c r="C320" s="36">
        <f t="shared" ref="C320:J320" si="106">SUM(C321:C323)</f>
        <v>15102.41</v>
      </c>
      <c r="D320" s="36">
        <f t="shared" si="106"/>
        <v>2004.4342690291326</v>
      </c>
      <c r="E320" s="36">
        <f t="shared" si="106"/>
        <v>22000</v>
      </c>
      <c r="F320" s="36">
        <f t="shared" si="106"/>
        <v>2919.9017851217732</v>
      </c>
      <c r="G320" s="36">
        <f t="shared" si="106"/>
        <v>22000</v>
      </c>
      <c r="H320" s="36">
        <f t="shared" si="106"/>
        <v>0</v>
      </c>
      <c r="I320" s="36">
        <v>0</v>
      </c>
      <c r="J320" s="36">
        <f t="shared" si="106"/>
        <v>0</v>
      </c>
      <c r="K320" s="68">
        <v>0</v>
      </c>
    </row>
    <row r="321" spans="1:11" x14ac:dyDescent="0.25">
      <c r="A321" s="74">
        <v>3231</v>
      </c>
      <c r="B321" s="75" t="s">
        <v>133</v>
      </c>
      <c r="C321" s="38">
        <v>7289.91</v>
      </c>
      <c r="D321" s="38">
        <f>C321/7.5345</f>
        <v>967.53732828986654</v>
      </c>
      <c r="E321" s="42">
        <v>8000</v>
      </c>
      <c r="F321" s="38">
        <f>E321/7.5345</f>
        <v>1061.7824673170085</v>
      </c>
      <c r="G321" s="38">
        <v>8000</v>
      </c>
      <c r="H321" s="42">
        <v>0</v>
      </c>
      <c r="I321" s="108">
        <v>0</v>
      </c>
      <c r="J321" s="42">
        <v>0</v>
      </c>
      <c r="K321" s="68">
        <v>0</v>
      </c>
    </row>
    <row r="322" spans="1:11" x14ac:dyDescent="0.25">
      <c r="A322" s="74">
        <v>3232</v>
      </c>
      <c r="B322" s="75" t="s">
        <v>152</v>
      </c>
      <c r="C322" s="38">
        <v>7812.5</v>
      </c>
      <c r="D322" s="38">
        <f>C322/7.5345</f>
        <v>1036.896940739266</v>
      </c>
      <c r="E322" s="42">
        <v>5000</v>
      </c>
      <c r="F322" s="38">
        <f>E322/7.5345</f>
        <v>663.61404207313024</v>
      </c>
      <c r="G322" s="38">
        <v>5000</v>
      </c>
      <c r="H322" s="42">
        <v>0</v>
      </c>
      <c r="I322" s="108">
        <v>0</v>
      </c>
      <c r="J322" s="42">
        <v>0</v>
      </c>
      <c r="K322" s="68">
        <v>0</v>
      </c>
    </row>
    <row r="323" spans="1:11" x14ac:dyDescent="0.25">
      <c r="A323" s="74">
        <v>3239</v>
      </c>
      <c r="B323" s="75" t="s">
        <v>140</v>
      </c>
      <c r="C323" s="38">
        <v>0</v>
      </c>
      <c r="D323" s="38">
        <f>C323/7.5345</f>
        <v>0</v>
      </c>
      <c r="E323" s="42">
        <v>9000</v>
      </c>
      <c r="F323" s="38">
        <f>E323/7.5345</f>
        <v>1194.5052757316344</v>
      </c>
      <c r="G323" s="38">
        <v>9000</v>
      </c>
      <c r="H323" s="42">
        <v>0</v>
      </c>
      <c r="I323" s="108">
        <v>0</v>
      </c>
      <c r="J323" s="42">
        <v>0</v>
      </c>
      <c r="K323" s="68">
        <v>0</v>
      </c>
    </row>
    <row r="324" spans="1:11" ht="26.25" x14ac:dyDescent="0.25">
      <c r="A324" s="88">
        <v>329</v>
      </c>
      <c r="B324" s="89" t="s">
        <v>141</v>
      </c>
      <c r="C324" s="36">
        <f t="shared" ref="C324:H324" si="107">SUM(C325:C326)</f>
        <v>64406.39</v>
      </c>
      <c r="D324" s="36">
        <f t="shared" si="107"/>
        <v>8548.1969606476869</v>
      </c>
      <c r="E324" s="36">
        <f t="shared" si="107"/>
        <v>72000</v>
      </c>
      <c r="F324" s="36">
        <f t="shared" si="107"/>
        <v>9556.0422058530748</v>
      </c>
      <c r="G324" s="36">
        <f t="shared" si="107"/>
        <v>142000</v>
      </c>
      <c r="H324" s="36">
        <f t="shared" si="107"/>
        <v>24517.62</v>
      </c>
      <c r="I324" s="36">
        <v>24517.62</v>
      </c>
      <c r="J324" s="36">
        <v>15236.06</v>
      </c>
      <c r="K324" s="68">
        <f t="shared" si="93"/>
        <v>62.143307547796233</v>
      </c>
    </row>
    <row r="325" spans="1:11" x14ac:dyDescent="0.25">
      <c r="A325" s="104">
        <v>3292</v>
      </c>
      <c r="B325" s="75" t="s">
        <v>142</v>
      </c>
      <c r="C325" s="38">
        <v>15240</v>
      </c>
      <c r="D325" s="38">
        <f>C325/7.5345</f>
        <v>2022.6956002389009</v>
      </c>
      <c r="E325" s="42">
        <v>12000</v>
      </c>
      <c r="F325" s="38">
        <f>E325/7.5345</f>
        <v>1592.6737009755125</v>
      </c>
      <c r="G325" s="38">
        <v>12000</v>
      </c>
      <c r="H325" s="42">
        <v>1990.84</v>
      </c>
      <c r="I325" s="108">
        <v>1990.84</v>
      </c>
      <c r="J325" s="42">
        <v>15236.06</v>
      </c>
      <c r="K325" s="68">
        <f t="shared" si="93"/>
        <v>765.30811114906271</v>
      </c>
    </row>
    <row r="326" spans="1:11" ht="26.25" x14ac:dyDescent="0.25">
      <c r="A326" s="74">
        <v>3299</v>
      </c>
      <c r="B326" s="75" t="s">
        <v>141</v>
      </c>
      <c r="C326" s="38">
        <v>49166.39</v>
      </c>
      <c r="D326" s="38">
        <f>C326/7.5345</f>
        <v>6525.5013604087862</v>
      </c>
      <c r="E326" s="42">
        <v>60000</v>
      </c>
      <c r="F326" s="38">
        <f>E326/7.5345</f>
        <v>7963.3685048775624</v>
      </c>
      <c r="G326" s="38">
        <v>130000</v>
      </c>
      <c r="H326" s="42">
        <v>22526.78</v>
      </c>
      <c r="I326" s="108">
        <v>22526.78</v>
      </c>
      <c r="J326" s="42">
        <v>15236.06</v>
      </c>
      <c r="K326" s="68">
        <f t="shared" si="93"/>
        <v>67.635321159970488</v>
      </c>
    </row>
    <row r="327" spans="1:11" x14ac:dyDescent="0.25">
      <c r="A327" s="102" t="s">
        <v>38</v>
      </c>
      <c r="B327" s="103" t="s">
        <v>39</v>
      </c>
      <c r="C327" s="63">
        <f t="shared" ref="C327:G327" si="108">C328</f>
        <v>213490.98</v>
      </c>
      <c r="D327" s="63">
        <f t="shared" si="108"/>
        <v>28335.12243679076</v>
      </c>
      <c r="E327" s="63">
        <f t="shared" si="108"/>
        <v>91500</v>
      </c>
      <c r="F327" s="63">
        <f t="shared" si="108"/>
        <v>12144.136969938285</v>
      </c>
      <c r="G327" s="63">
        <f t="shared" si="108"/>
        <v>91500</v>
      </c>
      <c r="H327" s="63">
        <v>55411.78</v>
      </c>
      <c r="I327" s="63">
        <v>55411.78</v>
      </c>
      <c r="J327" s="63">
        <v>90920.13</v>
      </c>
      <c r="K327" s="64">
        <f t="shared" si="93"/>
        <v>164.08086872502562</v>
      </c>
    </row>
    <row r="328" spans="1:11" x14ac:dyDescent="0.25">
      <c r="A328" s="84">
        <v>3</v>
      </c>
      <c r="B328" s="91" t="s">
        <v>109</v>
      </c>
      <c r="C328" s="67">
        <f t="shared" ref="C328:G328" si="109">C337</f>
        <v>213490.98</v>
      </c>
      <c r="D328" s="67">
        <f t="shared" si="109"/>
        <v>28335.12243679076</v>
      </c>
      <c r="E328" s="67">
        <f t="shared" si="109"/>
        <v>91500</v>
      </c>
      <c r="F328" s="67">
        <f t="shared" si="109"/>
        <v>12144.136969938285</v>
      </c>
      <c r="G328" s="67">
        <f t="shared" si="109"/>
        <v>91500</v>
      </c>
      <c r="H328" s="67">
        <v>0</v>
      </c>
      <c r="I328" s="67">
        <v>0</v>
      </c>
      <c r="J328" s="67">
        <v>0</v>
      </c>
      <c r="K328" s="121" t="e">
        <f t="shared" si="93"/>
        <v>#DIV/0!</v>
      </c>
    </row>
    <row r="329" spans="1:11" x14ac:dyDescent="0.25">
      <c r="A329" s="145">
        <v>31</v>
      </c>
      <c r="B329" s="91" t="s">
        <v>65</v>
      </c>
      <c r="C329" s="67"/>
      <c r="D329" s="67"/>
      <c r="E329" s="67"/>
      <c r="F329" s="67"/>
      <c r="G329" s="67"/>
      <c r="H329" s="147">
        <v>0</v>
      </c>
      <c r="I329" s="67">
        <v>0</v>
      </c>
      <c r="J329" s="67">
        <v>0</v>
      </c>
      <c r="K329" s="121">
        <v>0</v>
      </c>
    </row>
    <row r="330" spans="1:11" x14ac:dyDescent="0.25">
      <c r="A330" s="137">
        <v>311</v>
      </c>
      <c r="B330" s="134" t="s">
        <v>164</v>
      </c>
      <c r="C330" s="67"/>
      <c r="D330" s="67"/>
      <c r="E330" s="67"/>
      <c r="F330" s="67"/>
      <c r="G330" s="67"/>
      <c r="H330" s="146">
        <v>0</v>
      </c>
      <c r="I330" s="135">
        <v>0</v>
      </c>
      <c r="J330" s="135">
        <v>0</v>
      </c>
      <c r="K330" s="136">
        <v>0</v>
      </c>
    </row>
    <row r="331" spans="1:11" x14ac:dyDescent="0.25">
      <c r="A331" s="137">
        <v>3111</v>
      </c>
      <c r="B331" s="138" t="s">
        <v>165</v>
      </c>
      <c r="C331" s="67"/>
      <c r="D331" s="67"/>
      <c r="E331" s="67"/>
      <c r="F331" s="67"/>
      <c r="G331" s="67"/>
      <c r="H331" s="146">
        <v>0</v>
      </c>
      <c r="I331" s="135">
        <v>0</v>
      </c>
      <c r="J331" s="135">
        <v>0</v>
      </c>
      <c r="K331" s="136">
        <v>0</v>
      </c>
    </row>
    <row r="332" spans="1:11" x14ac:dyDescent="0.25">
      <c r="A332" s="133">
        <v>32</v>
      </c>
      <c r="B332" s="134" t="s">
        <v>66</v>
      </c>
      <c r="C332" s="67"/>
      <c r="D332" s="67"/>
      <c r="E332" s="67"/>
      <c r="F332" s="67"/>
      <c r="G332" s="67"/>
      <c r="H332" s="146">
        <v>0</v>
      </c>
      <c r="I332" s="135">
        <v>0</v>
      </c>
      <c r="J332" s="135">
        <v>0</v>
      </c>
      <c r="K332" s="136">
        <v>0</v>
      </c>
    </row>
    <row r="333" spans="1:11" x14ac:dyDescent="0.25">
      <c r="A333" s="137">
        <v>321</v>
      </c>
      <c r="B333" s="138" t="s">
        <v>238</v>
      </c>
      <c r="C333" s="67"/>
      <c r="D333" s="67"/>
      <c r="E333" s="67"/>
      <c r="F333" s="67"/>
      <c r="G333" s="67"/>
      <c r="H333" s="146">
        <v>0</v>
      </c>
      <c r="I333" s="135">
        <v>0</v>
      </c>
      <c r="J333" s="135">
        <v>0</v>
      </c>
      <c r="K333" s="136">
        <v>0</v>
      </c>
    </row>
    <row r="334" spans="1:11" x14ac:dyDescent="0.25">
      <c r="A334" s="137">
        <v>3211</v>
      </c>
      <c r="B334" s="138" t="s">
        <v>125</v>
      </c>
      <c r="C334" s="67"/>
      <c r="D334" s="67"/>
      <c r="E334" s="67"/>
      <c r="F334" s="67"/>
      <c r="G334" s="67"/>
      <c r="H334" s="146">
        <v>0</v>
      </c>
      <c r="I334" s="135">
        <v>0</v>
      </c>
      <c r="J334" s="135">
        <v>0</v>
      </c>
      <c r="K334" s="136">
        <v>0</v>
      </c>
    </row>
    <row r="335" spans="1:11" x14ac:dyDescent="0.25">
      <c r="A335" s="137">
        <v>3213</v>
      </c>
      <c r="B335" s="138" t="s">
        <v>228</v>
      </c>
      <c r="C335" s="67"/>
      <c r="D335" s="67"/>
      <c r="E335" s="67"/>
      <c r="F335" s="67"/>
      <c r="G335" s="67"/>
      <c r="H335" s="146">
        <v>0</v>
      </c>
      <c r="I335" s="135">
        <v>0</v>
      </c>
      <c r="J335" s="135">
        <v>0</v>
      </c>
      <c r="K335" s="136">
        <v>0</v>
      </c>
    </row>
    <row r="336" spans="1:11" x14ac:dyDescent="0.25">
      <c r="A336" s="137">
        <v>3214</v>
      </c>
      <c r="B336" s="138" t="s">
        <v>127</v>
      </c>
      <c r="C336" s="67"/>
      <c r="D336" s="67"/>
      <c r="E336" s="67"/>
      <c r="F336" s="67"/>
      <c r="G336" s="67"/>
      <c r="H336" s="146">
        <v>0</v>
      </c>
      <c r="I336" s="135">
        <v>0</v>
      </c>
      <c r="J336" s="135">
        <v>0</v>
      </c>
      <c r="K336" s="136">
        <v>0</v>
      </c>
    </row>
    <row r="337" spans="1:11" x14ac:dyDescent="0.25">
      <c r="A337" s="86">
        <v>32</v>
      </c>
      <c r="B337" s="87" t="s">
        <v>66</v>
      </c>
      <c r="C337" s="71">
        <f>C341+C344+C349</f>
        <v>213490.98</v>
      </c>
      <c r="D337" s="71">
        <f>D341+D344+D349</f>
        <v>28335.12243679076</v>
      </c>
      <c r="E337" s="71">
        <f>E341+E344+E349</f>
        <v>91500</v>
      </c>
      <c r="F337" s="71">
        <f>F341+F344+F349</f>
        <v>12144.136969938285</v>
      </c>
      <c r="G337" s="71">
        <f>G341+G344+G349</f>
        <v>91500</v>
      </c>
      <c r="H337" s="71">
        <v>55411.78</v>
      </c>
      <c r="I337" s="71">
        <v>55411.78</v>
      </c>
      <c r="J337" s="71">
        <v>90920.13</v>
      </c>
      <c r="K337" s="128">
        <f t="shared" si="93"/>
        <v>164.08086872502562</v>
      </c>
    </row>
    <row r="338" spans="1:11" x14ac:dyDescent="0.25">
      <c r="A338" s="88">
        <v>321</v>
      </c>
      <c r="B338" s="89" t="s">
        <v>124</v>
      </c>
      <c r="C338" s="105"/>
      <c r="D338" s="105"/>
      <c r="E338" s="105"/>
      <c r="F338" s="105"/>
      <c r="G338" s="105"/>
      <c r="H338" s="106">
        <v>265.45</v>
      </c>
      <c r="I338" s="228">
        <v>265.45</v>
      </c>
      <c r="J338" s="105">
        <v>0</v>
      </c>
      <c r="K338" s="68">
        <v>0</v>
      </c>
    </row>
    <row r="339" spans="1:11" x14ac:dyDescent="0.25">
      <c r="A339" s="74">
        <v>3211</v>
      </c>
      <c r="B339" s="75" t="s">
        <v>125</v>
      </c>
      <c r="C339" s="105"/>
      <c r="D339" s="105"/>
      <c r="E339" s="105"/>
      <c r="F339" s="105"/>
      <c r="G339" s="105"/>
      <c r="H339" s="106">
        <v>265.45</v>
      </c>
      <c r="I339" s="228">
        <v>265.45</v>
      </c>
      <c r="J339" s="105">
        <v>0</v>
      </c>
      <c r="K339" s="68">
        <v>0</v>
      </c>
    </row>
    <row r="340" spans="1:11" x14ac:dyDescent="0.25">
      <c r="A340" s="74">
        <v>3213</v>
      </c>
      <c r="B340" s="75" t="s">
        <v>126</v>
      </c>
      <c r="C340" s="105"/>
      <c r="D340" s="105"/>
      <c r="E340" s="105"/>
      <c r="F340" s="105"/>
      <c r="G340" s="105"/>
      <c r="H340" s="106">
        <v>0</v>
      </c>
      <c r="I340" s="228">
        <v>0</v>
      </c>
      <c r="J340" s="106">
        <v>0</v>
      </c>
      <c r="K340" s="107">
        <v>0</v>
      </c>
    </row>
    <row r="341" spans="1:11" x14ac:dyDescent="0.25">
      <c r="A341" s="88">
        <v>322</v>
      </c>
      <c r="B341" s="89" t="s">
        <v>110</v>
      </c>
      <c r="C341" s="36">
        <f t="shared" ref="C341:G341" si="110">SUM(C342:C343)</f>
        <v>516.20000000000005</v>
      </c>
      <c r="D341" s="36">
        <f t="shared" si="110"/>
        <v>68.511513703629973</v>
      </c>
      <c r="E341" s="36">
        <f t="shared" si="110"/>
        <v>7000</v>
      </c>
      <c r="F341" s="36">
        <f t="shared" si="110"/>
        <v>929.05965890238235</v>
      </c>
      <c r="G341" s="36">
        <f t="shared" si="110"/>
        <v>7000</v>
      </c>
      <c r="H341" s="36">
        <v>2720.82</v>
      </c>
      <c r="I341" s="36">
        <v>2720.82</v>
      </c>
      <c r="J341" s="36">
        <v>3194.46</v>
      </c>
      <c r="K341" s="68">
        <f t="shared" ref="K341:K419" si="111">J341/H341*100</f>
        <v>117.40798729794695</v>
      </c>
    </row>
    <row r="342" spans="1:11" x14ac:dyDescent="0.25">
      <c r="A342" s="74">
        <v>3221</v>
      </c>
      <c r="B342" s="75" t="s">
        <v>128</v>
      </c>
      <c r="C342" s="38">
        <v>516.20000000000005</v>
      </c>
      <c r="D342" s="38">
        <f>C342/7.5345</f>
        <v>68.511513703629973</v>
      </c>
      <c r="E342" s="42">
        <v>2000</v>
      </c>
      <c r="F342" s="38">
        <f>E342/7.5345</f>
        <v>265.44561682925212</v>
      </c>
      <c r="G342" s="38">
        <v>2000</v>
      </c>
      <c r="H342" s="42">
        <v>1327.23</v>
      </c>
      <c r="I342" s="108">
        <v>1327.23</v>
      </c>
      <c r="J342" s="42">
        <v>2454.5100000000002</v>
      </c>
      <c r="K342" s="68">
        <f t="shared" si="111"/>
        <v>184.93478899663211</v>
      </c>
    </row>
    <row r="343" spans="1:11" x14ac:dyDescent="0.25">
      <c r="A343" s="74">
        <v>3225</v>
      </c>
      <c r="B343" s="75" t="s">
        <v>130</v>
      </c>
      <c r="C343" s="38">
        <v>0</v>
      </c>
      <c r="D343" s="38">
        <f>C343/7.5345</f>
        <v>0</v>
      </c>
      <c r="E343" s="42">
        <v>5000</v>
      </c>
      <c r="F343" s="38">
        <f>E343/7.5345</f>
        <v>663.61404207313024</v>
      </c>
      <c r="G343" s="38">
        <v>5000</v>
      </c>
      <c r="H343" s="42">
        <v>1393.59</v>
      </c>
      <c r="I343" s="108">
        <v>1393.59</v>
      </c>
      <c r="J343" s="42">
        <v>739.95</v>
      </c>
      <c r="K343" s="68">
        <f t="shared" si="111"/>
        <v>53.096678363076663</v>
      </c>
    </row>
    <row r="344" spans="1:11" x14ac:dyDescent="0.25">
      <c r="A344" s="88">
        <v>323</v>
      </c>
      <c r="B344" s="89" t="s">
        <v>132</v>
      </c>
      <c r="C344" s="36">
        <f t="shared" ref="C344:G344" si="112">SUM(C345:C348)</f>
        <v>11390</v>
      </c>
      <c r="D344" s="36">
        <f t="shared" si="112"/>
        <v>1511.7127878425906</v>
      </c>
      <c r="E344" s="36">
        <f t="shared" si="112"/>
        <v>14500</v>
      </c>
      <c r="F344" s="36">
        <f t="shared" si="112"/>
        <v>1924.4807220120776</v>
      </c>
      <c r="G344" s="36">
        <f t="shared" si="112"/>
        <v>14500</v>
      </c>
      <c r="H344" s="36">
        <v>4910.74</v>
      </c>
      <c r="I344" s="36">
        <v>4910.74</v>
      </c>
      <c r="J344" s="36">
        <v>0</v>
      </c>
      <c r="K344" s="68">
        <f t="shared" si="111"/>
        <v>0</v>
      </c>
    </row>
    <row r="345" spans="1:11" x14ac:dyDescent="0.25">
      <c r="A345" s="74">
        <v>3231</v>
      </c>
      <c r="B345" s="75" t="s">
        <v>133</v>
      </c>
      <c r="C345" s="38">
        <v>0</v>
      </c>
      <c r="D345" s="38">
        <f>C345/7.5345</f>
        <v>0</v>
      </c>
      <c r="E345" s="42">
        <v>500</v>
      </c>
      <c r="F345" s="38">
        <f>E345/7.5345</f>
        <v>66.361404207313029</v>
      </c>
      <c r="G345" s="38">
        <v>500</v>
      </c>
      <c r="H345" s="42">
        <v>0</v>
      </c>
      <c r="I345" s="108">
        <v>0</v>
      </c>
      <c r="J345" s="42">
        <v>0</v>
      </c>
      <c r="K345" s="68">
        <v>0</v>
      </c>
    </row>
    <row r="346" spans="1:11" x14ac:dyDescent="0.25">
      <c r="A346" s="74">
        <v>3232</v>
      </c>
      <c r="B346" s="75" t="s">
        <v>152</v>
      </c>
      <c r="C346" s="38">
        <v>0</v>
      </c>
      <c r="D346" s="38">
        <f>C346/7.5345</f>
        <v>0</v>
      </c>
      <c r="E346" s="42">
        <v>5000</v>
      </c>
      <c r="F346" s="38">
        <f>E346/7.5345</f>
        <v>663.61404207313024</v>
      </c>
      <c r="G346" s="38">
        <v>5000</v>
      </c>
      <c r="H346" s="42">
        <v>4910.74</v>
      </c>
      <c r="I346" s="108">
        <v>4910.74</v>
      </c>
      <c r="J346" s="42">
        <v>0</v>
      </c>
      <c r="K346" s="68">
        <f t="shared" si="111"/>
        <v>0</v>
      </c>
    </row>
    <row r="347" spans="1:11" x14ac:dyDescent="0.25">
      <c r="A347" s="74">
        <v>3236</v>
      </c>
      <c r="B347" s="75" t="s">
        <v>137</v>
      </c>
      <c r="C347" s="38">
        <v>11390</v>
      </c>
      <c r="D347" s="38">
        <f>C347/7.5345</f>
        <v>1511.7127878425906</v>
      </c>
      <c r="E347" s="42">
        <v>0</v>
      </c>
      <c r="F347" s="38">
        <f>E347/7.5345</f>
        <v>0</v>
      </c>
      <c r="G347" s="38">
        <v>0</v>
      </c>
      <c r="H347" s="42">
        <f>G347/7.5345</f>
        <v>0</v>
      </c>
      <c r="I347" s="108">
        <v>0</v>
      </c>
      <c r="J347" s="42">
        <v>0</v>
      </c>
      <c r="K347" s="68">
        <v>0</v>
      </c>
    </row>
    <row r="348" spans="1:11" x14ac:dyDescent="0.25">
      <c r="A348" s="74">
        <v>3239</v>
      </c>
      <c r="B348" s="75" t="s">
        <v>140</v>
      </c>
      <c r="C348" s="38">
        <v>0</v>
      </c>
      <c r="D348" s="38">
        <f>C348/7.5345</f>
        <v>0</v>
      </c>
      <c r="E348" s="42">
        <v>9000</v>
      </c>
      <c r="F348" s="38">
        <f>E348/7.5345</f>
        <v>1194.5052757316344</v>
      </c>
      <c r="G348" s="38">
        <v>9000</v>
      </c>
      <c r="H348" s="42">
        <v>0</v>
      </c>
      <c r="I348" s="108">
        <v>0</v>
      </c>
      <c r="J348" s="42">
        <v>0</v>
      </c>
      <c r="K348" s="68">
        <v>0</v>
      </c>
    </row>
    <row r="349" spans="1:11" ht="26.25" x14ac:dyDescent="0.25">
      <c r="A349" s="88">
        <v>329</v>
      </c>
      <c r="B349" s="89" t="s">
        <v>141</v>
      </c>
      <c r="C349" s="36">
        <f>C358</f>
        <v>201584.78</v>
      </c>
      <c r="D349" s="36">
        <f>D358</f>
        <v>26754.898135244541</v>
      </c>
      <c r="E349" s="36">
        <f>E358</f>
        <v>70000</v>
      </c>
      <c r="F349" s="36">
        <f>F358</f>
        <v>9290.596589023824</v>
      </c>
      <c r="G349" s="36">
        <f>G358</f>
        <v>70000</v>
      </c>
      <c r="H349" s="36">
        <v>47514.77</v>
      </c>
      <c r="I349" s="36">
        <v>47514.77</v>
      </c>
      <c r="J349" s="36">
        <v>87725.67</v>
      </c>
      <c r="K349" s="68">
        <f t="shared" si="111"/>
        <v>184.62821139616165</v>
      </c>
    </row>
    <row r="350" spans="1:11" ht="26.25" x14ac:dyDescent="0.25">
      <c r="A350" s="74">
        <v>3299</v>
      </c>
      <c r="B350" s="75" t="s">
        <v>141</v>
      </c>
      <c r="C350" s="36"/>
      <c r="D350" s="36"/>
      <c r="E350" s="36"/>
      <c r="F350" s="36"/>
      <c r="G350" s="36"/>
      <c r="H350" s="38">
        <v>11679.61</v>
      </c>
      <c r="I350" s="36">
        <v>11679.61</v>
      </c>
      <c r="J350" s="38">
        <v>17355.099999999999</v>
      </c>
      <c r="K350" s="68">
        <v>0</v>
      </c>
    </row>
    <row r="351" spans="1:11" ht="26.25" x14ac:dyDescent="0.25">
      <c r="A351" s="74">
        <v>3299</v>
      </c>
      <c r="B351" s="75" t="s">
        <v>141</v>
      </c>
      <c r="C351" s="36"/>
      <c r="D351" s="36"/>
      <c r="E351" s="36"/>
      <c r="F351" s="36"/>
      <c r="G351" s="36"/>
      <c r="H351" s="38">
        <v>35835.160000000003</v>
      </c>
      <c r="I351" s="36">
        <v>35835.160000000003</v>
      </c>
      <c r="J351" s="38">
        <v>70370.570000000007</v>
      </c>
      <c r="K351" s="68">
        <v>0</v>
      </c>
    </row>
    <row r="352" spans="1:11" ht="39" x14ac:dyDescent="0.25">
      <c r="A352" s="88">
        <v>37</v>
      </c>
      <c r="B352" s="89" t="s">
        <v>70</v>
      </c>
      <c r="C352" s="36"/>
      <c r="D352" s="36"/>
      <c r="E352" s="36"/>
      <c r="F352" s="36"/>
      <c r="G352" s="36"/>
      <c r="H352" s="36">
        <v>39816.85</v>
      </c>
      <c r="I352" s="36">
        <v>39816.85</v>
      </c>
      <c r="J352" s="36">
        <v>0</v>
      </c>
      <c r="K352" s="68">
        <v>0</v>
      </c>
    </row>
    <row r="353" spans="1:11" ht="26.25" x14ac:dyDescent="0.25">
      <c r="A353" s="74">
        <v>372</v>
      </c>
      <c r="B353" s="75" t="s">
        <v>243</v>
      </c>
      <c r="C353" s="36"/>
      <c r="D353" s="36"/>
      <c r="E353" s="36"/>
      <c r="F353" s="36"/>
      <c r="G353" s="36"/>
      <c r="H353" s="38">
        <v>39816.85</v>
      </c>
      <c r="I353" s="36">
        <v>39816.85</v>
      </c>
      <c r="J353" s="38">
        <v>0</v>
      </c>
      <c r="K353" s="68">
        <v>0</v>
      </c>
    </row>
    <row r="354" spans="1:11" ht="39" x14ac:dyDescent="0.25">
      <c r="A354" s="74">
        <v>3722</v>
      </c>
      <c r="B354" s="75" t="s">
        <v>70</v>
      </c>
      <c r="C354" s="36"/>
      <c r="D354" s="36"/>
      <c r="E354" s="36"/>
      <c r="F354" s="36"/>
      <c r="G354" s="36"/>
      <c r="H354" s="38">
        <v>39816.85</v>
      </c>
      <c r="I354" s="36">
        <v>39816.85</v>
      </c>
      <c r="J354" s="36">
        <v>0</v>
      </c>
      <c r="K354" s="68">
        <v>0</v>
      </c>
    </row>
    <row r="355" spans="1:11" ht="26.25" x14ac:dyDescent="0.25">
      <c r="A355" s="88">
        <v>4</v>
      </c>
      <c r="B355" s="89" t="s">
        <v>72</v>
      </c>
      <c r="C355" s="36"/>
      <c r="D355" s="36"/>
      <c r="E355" s="36"/>
      <c r="F355" s="36"/>
      <c r="G355" s="36"/>
      <c r="H355" s="36">
        <v>53089.120000000003</v>
      </c>
      <c r="I355" s="36">
        <v>53089.120000000003</v>
      </c>
      <c r="J355" s="36">
        <v>0</v>
      </c>
      <c r="K355" s="68">
        <v>0</v>
      </c>
    </row>
    <row r="356" spans="1:11" ht="26.25" x14ac:dyDescent="0.25">
      <c r="A356" s="74">
        <v>42</v>
      </c>
      <c r="B356" s="75" t="s">
        <v>180</v>
      </c>
      <c r="C356" s="36"/>
      <c r="D356" s="36"/>
      <c r="E356" s="36"/>
      <c r="F356" s="36"/>
      <c r="G356" s="36"/>
      <c r="H356" s="38">
        <v>53089.120000000003</v>
      </c>
      <c r="I356" s="36">
        <v>53089.120000000003</v>
      </c>
      <c r="J356" s="36">
        <v>0</v>
      </c>
      <c r="K356" s="68">
        <v>0</v>
      </c>
    </row>
    <row r="357" spans="1:11" ht="26.25" x14ac:dyDescent="0.25">
      <c r="A357" s="88">
        <v>424</v>
      </c>
      <c r="B357" s="89" t="s">
        <v>214</v>
      </c>
      <c r="C357" s="36"/>
      <c r="D357" s="36"/>
      <c r="E357" s="36"/>
      <c r="F357" s="36"/>
      <c r="G357" s="36"/>
      <c r="H357" s="36">
        <v>53089.120000000003</v>
      </c>
      <c r="I357" s="36">
        <v>53089.120000000003</v>
      </c>
      <c r="J357" s="36">
        <v>0</v>
      </c>
      <c r="K357" s="68">
        <v>0</v>
      </c>
    </row>
    <row r="358" spans="1:11" ht="26.25" x14ac:dyDescent="0.25">
      <c r="A358" s="74">
        <v>4241</v>
      </c>
      <c r="B358" s="75" t="s">
        <v>214</v>
      </c>
      <c r="C358" s="38">
        <v>201584.78</v>
      </c>
      <c r="D358" s="38">
        <f>C358/7.5345</f>
        <v>26754.898135244541</v>
      </c>
      <c r="E358" s="42">
        <v>70000</v>
      </c>
      <c r="F358" s="38">
        <f>E358/7.5345</f>
        <v>9290.596589023824</v>
      </c>
      <c r="G358" s="38">
        <v>70000</v>
      </c>
      <c r="H358" s="42">
        <v>53089.120000000003</v>
      </c>
      <c r="I358" s="108">
        <v>53089.120000000003</v>
      </c>
      <c r="J358" s="42">
        <v>0</v>
      </c>
      <c r="K358" s="68">
        <f t="shared" si="111"/>
        <v>0</v>
      </c>
    </row>
    <row r="359" spans="1:11" x14ac:dyDescent="0.25">
      <c r="A359" s="102" t="s">
        <v>40</v>
      </c>
      <c r="B359" s="103" t="s">
        <v>41</v>
      </c>
      <c r="C359" s="63">
        <f t="shared" ref="C359:J361" si="113">C360</f>
        <v>0</v>
      </c>
      <c r="D359" s="63">
        <f t="shared" si="113"/>
        <v>0</v>
      </c>
      <c r="E359" s="63">
        <f t="shared" si="113"/>
        <v>0</v>
      </c>
      <c r="F359" s="63">
        <f t="shared" si="113"/>
        <v>0</v>
      </c>
      <c r="G359" s="63">
        <f t="shared" si="113"/>
        <v>0</v>
      </c>
      <c r="H359" s="63">
        <v>2452.98</v>
      </c>
      <c r="I359" s="63">
        <v>2452.98</v>
      </c>
      <c r="J359" s="63">
        <f t="shared" si="113"/>
        <v>0</v>
      </c>
      <c r="K359" s="64">
        <v>0</v>
      </c>
    </row>
    <row r="360" spans="1:11" x14ac:dyDescent="0.25">
      <c r="A360" s="84">
        <v>3</v>
      </c>
      <c r="B360" s="91" t="s">
        <v>109</v>
      </c>
      <c r="C360" s="67">
        <f t="shared" si="113"/>
        <v>0</v>
      </c>
      <c r="D360" s="67">
        <f t="shared" si="113"/>
        <v>0</v>
      </c>
      <c r="E360" s="67">
        <f t="shared" si="113"/>
        <v>0</v>
      </c>
      <c r="F360" s="67">
        <f t="shared" si="113"/>
        <v>0</v>
      </c>
      <c r="G360" s="67">
        <f t="shared" si="113"/>
        <v>0</v>
      </c>
      <c r="H360" s="67">
        <v>2452.98</v>
      </c>
      <c r="I360" s="67">
        <v>2452.98</v>
      </c>
      <c r="J360" s="67">
        <f t="shared" si="113"/>
        <v>0</v>
      </c>
      <c r="K360" s="121">
        <v>0</v>
      </c>
    </row>
    <row r="361" spans="1:11" x14ac:dyDescent="0.25">
      <c r="A361" s="86">
        <v>32</v>
      </c>
      <c r="B361" s="87" t="s">
        <v>66</v>
      </c>
      <c r="C361" s="71">
        <f t="shared" si="113"/>
        <v>0</v>
      </c>
      <c r="D361" s="71">
        <f t="shared" si="113"/>
        <v>0</v>
      </c>
      <c r="E361" s="71">
        <f t="shared" si="113"/>
        <v>0</v>
      </c>
      <c r="F361" s="71">
        <f t="shared" si="113"/>
        <v>0</v>
      </c>
      <c r="G361" s="71">
        <f t="shared" si="113"/>
        <v>0</v>
      </c>
      <c r="H361" s="71">
        <v>2452.98</v>
      </c>
      <c r="I361" s="71">
        <v>2452.98</v>
      </c>
      <c r="J361" s="71">
        <f t="shared" si="113"/>
        <v>0</v>
      </c>
      <c r="K361" s="128">
        <v>0</v>
      </c>
    </row>
    <row r="362" spans="1:11" ht="26.25" x14ac:dyDescent="0.25">
      <c r="A362" s="88">
        <v>329</v>
      </c>
      <c r="B362" s="89" t="s">
        <v>141</v>
      </c>
      <c r="C362" s="36">
        <f t="shared" ref="C362:J362" si="114">C364</f>
        <v>0</v>
      </c>
      <c r="D362" s="36">
        <f t="shared" si="114"/>
        <v>0</v>
      </c>
      <c r="E362" s="36">
        <f t="shared" si="114"/>
        <v>0</v>
      </c>
      <c r="F362" s="36">
        <f t="shared" si="114"/>
        <v>0</v>
      </c>
      <c r="G362" s="36">
        <f t="shared" si="114"/>
        <v>0</v>
      </c>
      <c r="H362" s="36">
        <f t="shared" si="114"/>
        <v>2030.66</v>
      </c>
      <c r="I362" s="36">
        <v>2030.66</v>
      </c>
      <c r="J362" s="36">
        <f t="shared" si="114"/>
        <v>0</v>
      </c>
      <c r="K362" s="68">
        <v>0</v>
      </c>
    </row>
    <row r="363" spans="1:11" x14ac:dyDescent="0.25">
      <c r="A363" s="88">
        <v>3225</v>
      </c>
      <c r="B363" s="75" t="s">
        <v>239</v>
      </c>
      <c r="C363" s="36"/>
      <c r="D363" s="36"/>
      <c r="E363" s="36"/>
      <c r="F363" s="36"/>
      <c r="G363" s="36"/>
      <c r="H363" s="38">
        <v>422.32</v>
      </c>
      <c r="I363" s="36">
        <v>422.32</v>
      </c>
      <c r="J363" s="36">
        <v>0</v>
      </c>
      <c r="K363" s="68">
        <v>0</v>
      </c>
    </row>
    <row r="364" spans="1:11" ht="26.25" x14ac:dyDescent="0.25">
      <c r="A364" s="74">
        <v>3299</v>
      </c>
      <c r="B364" s="75" t="s">
        <v>141</v>
      </c>
      <c r="C364" s="38">
        <v>0</v>
      </c>
      <c r="D364" s="38">
        <f>C364/7.5345</f>
        <v>0</v>
      </c>
      <c r="E364" s="42">
        <v>0</v>
      </c>
      <c r="F364" s="38">
        <f>E364/7.5345</f>
        <v>0</v>
      </c>
      <c r="G364" s="38">
        <v>0</v>
      </c>
      <c r="H364" s="42">
        <v>2030.66</v>
      </c>
      <c r="I364" s="108">
        <v>2030.66</v>
      </c>
      <c r="J364" s="42">
        <v>0</v>
      </c>
      <c r="K364" s="68">
        <v>0</v>
      </c>
    </row>
    <row r="365" spans="1:11" ht="26.25" x14ac:dyDescent="0.25">
      <c r="A365" s="186" t="s">
        <v>192</v>
      </c>
      <c r="B365" s="161" t="s">
        <v>193</v>
      </c>
      <c r="C365" s="59">
        <f t="shared" ref="C365:G366" si="115">C366</f>
        <v>12625320.1</v>
      </c>
      <c r="D365" s="59">
        <f t="shared" si="115"/>
        <v>1675667.9408056275</v>
      </c>
      <c r="E365" s="59">
        <f t="shared" si="115"/>
        <v>14579500</v>
      </c>
      <c r="F365" s="59">
        <f t="shared" si="115"/>
        <v>1935032.1852810404</v>
      </c>
      <c r="G365" s="59">
        <f t="shared" si="115"/>
        <v>15229750</v>
      </c>
      <c r="H365" s="159">
        <v>1281287.32</v>
      </c>
      <c r="I365" s="159">
        <v>1281287.32</v>
      </c>
      <c r="J365" s="159">
        <v>2106792.33</v>
      </c>
      <c r="K365" s="160">
        <f t="shared" si="111"/>
        <v>164.42778267719063</v>
      </c>
    </row>
    <row r="366" spans="1:11" x14ac:dyDescent="0.25">
      <c r="A366" s="102" t="s">
        <v>38</v>
      </c>
      <c r="B366" s="103" t="s">
        <v>39</v>
      </c>
      <c r="C366" s="63">
        <f t="shared" si="115"/>
        <v>12625320.1</v>
      </c>
      <c r="D366" s="63">
        <f t="shared" si="115"/>
        <v>1675667.9408056275</v>
      </c>
      <c r="E366" s="63">
        <f t="shared" si="115"/>
        <v>14579500</v>
      </c>
      <c r="F366" s="63">
        <f t="shared" si="115"/>
        <v>1935032.1852810404</v>
      </c>
      <c r="G366" s="63">
        <f t="shared" si="115"/>
        <v>15229750</v>
      </c>
      <c r="H366" s="63">
        <f>H367</f>
        <v>1276160.3899999999</v>
      </c>
      <c r="I366" s="63">
        <v>1276160.3899999999</v>
      </c>
      <c r="J366" s="63">
        <v>2103837.21</v>
      </c>
      <c r="K366" s="64">
        <f t="shared" si="111"/>
        <v>164.85680220806728</v>
      </c>
    </row>
    <row r="367" spans="1:11" x14ac:dyDescent="0.25">
      <c r="A367" s="84">
        <v>3</v>
      </c>
      <c r="B367" s="85" t="s">
        <v>109</v>
      </c>
      <c r="C367" s="67">
        <f>C368+C378</f>
        <v>12625320.1</v>
      </c>
      <c r="D367" s="67">
        <f>D368+D378</f>
        <v>1675667.9408056275</v>
      </c>
      <c r="E367" s="67">
        <f>E368+E378</f>
        <v>14579500</v>
      </c>
      <c r="F367" s="67">
        <f>F368+F378</f>
        <v>1935032.1852810404</v>
      </c>
      <c r="G367" s="67">
        <f>G368+G378</f>
        <v>15229750</v>
      </c>
      <c r="H367" s="67">
        <v>1276160.3899999999</v>
      </c>
      <c r="I367" s="67">
        <v>1276160.3899999999</v>
      </c>
      <c r="J367" s="67">
        <v>2103837.21</v>
      </c>
      <c r="K367" s="121">
        <f t="shared" si="111"/>
        <v>164.85680220806728</v>
      </c>
    </row>
    <row r="368" spans="1:11" x14ac:dyDescent="0.25">
      <c r="A368" s="86">
        <v>31</v>
      </c>
      <c r="B368" s="87" t="s">
        <v>65</v>
      </c>
      <c r="C368" s="71">
        <f t="shared" ref="C368:H368" si="116">C369+C373+C375</f>
        <v>12269567.91</v>
      </c>
      <c r="D368" s="71">
        <f t="shared" si="116"/>
        <v>1628451.5110491738</v>
      </c>
      <c r="E368" s="71">
        <f t="shared" si="116"/>
        <v>14145000</v>
      </c>
      <c r="F368" s="71">
        <f t="shared" si="116"/>
        <v>1877364.1250248854</v>
      </c>
      <c r="G368" s="71">
        <f t="shared" si="116"/>
        <v>14792250</v>
      </c>
      <c r="H368" s="71">
        <f t="shared" si="116"/>
        <v>1222862.83</v>
      </c>
      <c r="I368" s="71">
        <v>1222862.83</v>
      </c>
      <c r="J368" s="71">
        <v>2025339.63</v>
      </c>
      <c r="K368" s="128">
        <f t="shared" si="111"/>
        <v>165.6227976117321</v>
      </c>
    </row>
    <row r="369" spans="1:11" x14ac:dyDescent="0.25">
      <c r="A369" s="88">
        <v>311</v>
      </c>
      <c r="B369" s="89" t="s">
        <v>164</v>
      </c>
      <c r="C369" s="36">
        <f t="shared" ref="C369:H369" si="117">SUM(C370:C372)</f>
        <v>10203312.77</v>
      </c>
      <c r="D369" s="36">
        <f t="shared" si="117"/>
        <v>1354212.3259672173</v>
      </c>
      <c r="E369" s="36">
        <f t="shared" si="117"/>
        <v>11795000</v>
      </c>
      <c r="F369" s="36">
        <f t="shared" si="117"/>
        <v>1565465.525250514</v>
      </c>
      <c r="G369" s="36">
        <f t="shared" si="117"/>
        <v>12420000</v>
      </c>
      <c r="H369" s="36">
        <f t="shared" si="117"/>
        <v>1023853.2100000001</v>
      </c>
      <c r="I369" s="36">
        <v>1023853.21</v>
      </c>
      <c r="J369" s="36">
        <v>1678855.82</v>
      </c>
      <c r="K369" s="68">
        <f t="shared" si="111"/>
        <v>163.97426931932949</v>
      </c>
    </row>
    <row r="370" spans="1:11" x14ac:dyDescent="0.25">
      <c r="A370" s="74">
        <v>3111</v>
      </c>
      <c r="B370" s="75" t="s">
        <v>165</v>
      </c>
      <c r="C370" s="38">
        <v>9598377.3200000003</v>
      </c>
      <c r="D370" s="38">
        <f>C370/7.5345</f>
        <v>1273923.5941336518</v>
      </c>
      <c r="E370" s="42">
        <v>11185000</v>
      </c>
      <c r="F370" s="38">
        <f>E370/7.5345</f>
        <v>1484504.6121175922</v>
      </c>
      <c r="G370" s="38">
        <v>11650000</v>
      </c>
      <c r="H370" s="42">
        <v>972671.05</v>
      </c>
      <c r="I370" s="108">
        <v>972671.05</v>
      </c>
      <c r="J370" s="42">
        <v>1585885.19</v>
      </c>
      <c r="K370" s="68">
        <f t="shared" si="111"/>
        <v>163.04434988581184</v>
      </c>
    </row>
    <row r="371" spans="1:11" x14ac:dyDescent="0.25">
      <c r="A371" s="74">
        <v>3113</v>
      </c>
      <c r="B371" s="75" t="s">
        <v>194</v>
      </c>
      <c r="C371" s="38">
        <v>234732.51</v>
      </c>
      <c r="D371" s="38">
        <f>C371/7.5345</f>
        <v>31154.357953414295</v>
      </c>
      <c r="E371" s="42">
        <v>200000</v>
      </c>
      <c r="F371" s="38">
        <f>E371/7.5345</f>
        <v>26544.56168292521</v>
      </c>
      <c r="G371" s="38">
        <v>350000</v>
      </c>
      <c r="H371" s="42">
        <v>26918.31</v>
      </c>
      <c r="I371" s="108">
        <v>26918.31</v>
      </c>
      <c r="J371" s="42">
        <v>67872.399999999994</v>
      </c>
      <c r="K371" s="68">
        <f t="shared" si="111"/>
        <v>252.1421292792898</v>
      </c>
    </row>
    <row r="372" spans="1:11" x14ac:dyDescent="0.25">
      <c r="A372" s="74">
        <v>3114</v>
      </c>
      <c r="B372" s="75" t="s">
        <v>195</v>
      </c>
      <c r="C372" s="38">
        <v>370202.94</v>
      </c>
      <c r="D372" s="38">
        <f>C372/7.5345</f>
        <v>49134.373880151303</v>
      </c>
      <c r="E372" s="42">
        <v>410000</v>
      </c>
      <c r="F372" s="38">
        <f>E372/7.5345</f>
        <v>54416.351449996677</v>
      </c>
      <c r="G372" s="38">
        <v>420000</v>
      </c>
      <c r="H372" s="42">
        <v>24263.85</v>
      </c>
      <c r="I372" s="108">
        <v>24263.85</v>
      </c>
      <c r="J372" s="42">
        <v>25098.23</v>
      </c>
      <c r="K372" s="68">
        <f t="shared" si="111"/>
        <v>103.43877826478487</v>
      </c>
    </row>
    <row r="373" spans="1:11" x14ac:dyDescent="0.25">
      <c r="A373" s="88">
        <v>312</v>
      </c>
      <c r="B373" s="89" t="s">
        <v>166</v>
      </c>
      <c r="C373" s="36">
        <f t="shared" ref="C373:G373" si="118">C374</f>
        <v>408226.48</v>
      </c>
      <c r="D373" s="36">
        <f t="shared" si="118"/>
        <v>54180.964894817167</v>
      </c>
      <c r="E373" s="36">
        <f t="shared" si="118"/>
        <v>450000</v>
      </c>
      <c r="F373" s="36">
        <f t="shared" si="118"/>
        <v>59725.263786581723</v>
      </c>
      <c r="G373" s="36">
        <f t="shared" si="118"/>
        <v>450000</v>
      </c>
      <c r="H373" s="36">
        <v>29124.43</v>
      </c>
      <c r="I373" s="36">
        <v>29124.43</v>
      </c>
      <c r="J373" s="36">
        <v>71219.47</v>
      </c>
      <c r="K373" s="68">
        <f t="shared" si="111"/>
        <v>244.53515485109924</v>
      </c>
    </row>
    <row r="374" spans="1:11" x14ac:dyDescent="0.25">
      <c r="A374" s="74">
        <v>3121</v>
      </c>
      <c r="B374" s="75" t="s">
        <v>166</v>
      </c>
      <c r="C374" s="38">
        <v>408226.48</v>
      </c>
      <c r="D374" s="38">
        <f>C374/7.5345</f>
        <v>54180.964894817167</v>
      </c>
      <c r="E374" s="42">
        <v>450000</v>
      </c>
      <c r="F374" s="38">
        <f>E374/7.5345</f>
        <v>59725.263786581723</v>
      </c>
      <c r="G374" s="38">
        <v>450000</v>
      </c>
      <c r="H374" s="42">
        <v>29124.43</v>
      </c>
      <c r="I374" s="108">
        <v>29124.43</v>
      </c>
      <c r="J374" s="42">
        <v>71219.47</v>
      </c>
      <c r="K374" s="68">
        <f t="shared" si="111"/>
        <v>244.53515485109924</v>
      </c>
    </row>
    <row r="375" spans="1:11" x14ac:dyDescent="0.25">
      <c r="A375" s="88">
        <v>313</v>
      </c>
      <c r="B375" s="89" t="s">
        <v>167</v>
      </c>
      <c r="C375" s="36">
        <f>C376</f>
        <v>1658028.66</v>
      </c>
      <c r="D375" s="36">
        <f>D376</f>
        <v>220058.22018713914</v>
      </c>
      <c r="E375" s="36">
        <f>E376</f>
        <v>1900000</v>
      </c>
      <c r="F375" s="36">
        <f>F376</f>
        <v>252173.3359877895</v>
      </c>
      <c r="G375" s="36">
        <f>G376</f>
        <v>1922250</v>
      </c>
      <c r="H375" s="36">
        <f>H376+H377</f>
        <v>169885.19</v>
      </c>
      <c r="I375" s="36">
        <v>169885.19</v>
      </c>
      <c r="J375" s="36">
        <v>275264.34000000003</v>
      </c>
      <c r="K375" s="68">
        <f t="shared" si="111"/>
        <v>162.02962718527732</v>
      </c>
    </row>
    <row r="376" spans="1:11" x14ac:dyDescent="0.25">
      <c r="A376" s="74">
        <v>3132</v>
      </c>
      <c r="B376" s="75" t="s">
        <v>168</v>
      </c>
      <c r="C376" s="38">
        <v>1658028.66</v>
      </c>
      <c r="D376" s="38">
        <f>C376/7.5345</f>
        <v>220058.22018713914</v>
      </c>
      <c r="E376" s="42">
        <v>1900000</v>
      </c>
      <c r="F376" s="38">
        <f>E376/7.5345</f>
        <v>252173.3359877895</v>
      </c>
      <c r="G376" s="38">
        <v>1922250</v>
      </c>
      <c r="H376" s="42">
        <v>169885.19</v>
      </c>
      <c r="I376" s="108">
        <v>169885.19</v>
      </c>
      <c r="J376" s="42">
        <v>275264.34000000003</v>
      </c>
      <c r="K376" s="107">
        <f t="shared" si="111"/>
        <v>162.02962718527732</v>
      </c>
    </row>
    <row r="377" spans="1:11" ht="26.25" x14ac:dyDescent="0.25">
      <c r="A377" s="74">
        <v>3133</v>
      </c>
      <c r="B377" s="75" t="s">
        <v>196</v>
      </c>
      <c r="C377" s="38"/>
      <c r="D377" s="38"/>
      <c r="E377" s="42"/>
      <c r="F377" s="38"/>
      <c r="G377" s="38"/>
      <c r="H377" s="42">
        <v>0</v>
      </c>
      <c r="I377" s="108">
        <v>0</v>
      </c>
      <c r="J377" s="42">
        <v>0</v>
      </c>
      <c r="K377" s="107">
        <v>0</v>
      </c>
    </row>
    <row r="378" spans="1:11" x14ac:dyDescent="0.25">
      <c r="A378" s="86">
        <v>32</v>
      </c>
      <c r="B378" s="87" t="s">
        <v>66</v>
      </c>
      <c r="C378" s="71">
        <f t="shared" ref="C378:G378" si="119">C379+C381</f>
        <v>355752.19</v>
      </c>
      <c r="D378" s="71">
        <f t="shared" si="119"/>
        <v>47216.429756453646</v>
      </c>
      <c r="E378" s="71">
        <f t="shared" si="119"/>
        <v>434500</v>
      </c>
      <c r="F378" s="71">
        <f t="shared" si="119"/>
        <v>57668.060256155019</v>
      </c>
      <c r="G378" s="71">
        <f t="shared" si="119"/>
        <v>437500</v>
      </c>
      <c r="H378" s="71">
        <v>53297.56</v>
      </c>
      <c r="I378" s="71">
        <v>53297.56</v>
      </c>
      <c r="J378" s="71">
        <v>78497.58</v>
      </c>
      <c r="K378" s="128">
        <f t="shared" si="111"/>
        <v>147.28175173497624</v>
      </c>
    </row>
    <row r="379" spans="1:11" x14ac:dyDescent="0.25">
      <c r="A379" s="88">
        <v>321</v>
      </c>
      <c r="B379" s="89" t="s">
        <v>124</v>
      </c>
      <c r="C379" s="36">
        <f t="shared" ref="C379:J379" si="120">C380</f>
        <v>337127.19</v>
      </c>
      <c r="D379" s="36">
        <f t="shared" si="120"/>
        <v>44744.467449731237</v>
      </c>
      <c r="E379" s="36">
        <f t="shared" si="120"/>
        <v>413500</v>
      </c>
      <c r="F379" s="36">
        <f t="shared" si="120"/>
        <v>54880.881279447873</v>
      </c>
      <c r="G379" s="36">
        <f t="shared" si="120"/>
        <v>415000</v>
      </c>
      <c r="H379" s="36">
        <f t="shared" si="120"/>
        <v>48519.54</v>
      </c>
      <c r="I379" s="36">
        <v>48519.54</v>
      </c>
      <c r="J379" s="36">
        <f t="shared" si="120"/>
        <v>72197.58</v>
      </c>
      <c r="K379" s="68">
        <f t="shared" si="111"/>
        <v>148.8010397460487</v>
      </c>
    </row>
    <row r="380" spans="1:11" x14ac:dyDescent="0.25">
      <c r="A380" s="74">
        <v>3212</v>
      </c>
      <c r="B380" s="75" t="s">
        <v>169</v>
      </c>
      <c r="C380" s="38">
        <v>337127.19</v>
      </c>
      <c r="D380" s="38">
        <f>C380/7.5345</f>
        <v>44744.467449731237</v>
      </c>
      <c r="E380" s="42">
        <v>413500</v>
      </c>
      <c r="F380" s="38">
        <f>E380/7.5345</f>
        <v>54880.881279447873</v>
      </c>
      <c r="G380" s="38">
        <v>415000</v>
      </c>
      <c r="H380" s="42">
        <v>48519.54</v>
      </c>
      <c r="I380" s="108">
        <v>48519.54</v>
      </c>
      <c r="J380" s="42">
        <v>72197.58</v>
      </c>
      <c r="K380" s="68">
        <f t="shared" si="111"/>
        <v>148.8010397460487</v>
      </c>
    </row>
    <row r="381" spans="1:11" ht="26.25" x14ac:dyDescent="0.25">
      <c r="A381" s="88">
        <v>329</v>
      </c>
      <c r="B381" s="89" t="s">
        <v>141</v>
      </c>
      <c r="C381" s="36">
        <f>C382</f>
        <v>18625</v>
      </c>
      <c r="D381" s="36">
        <f>D382</f>
        <v>2471.9623067224102</v>
      </c>
      <c r="E381" s="36">
        <f>E382</f>
        <v>21000</v>
      </c>
      <c r="F381" s="36">
        <f>F382</f>
        <v>2787.1789767071468</v>
      </c>
      <c r="G381" s="36">
        <f>G382</f>
        <v>22500</v>
      </c>
      <c r="H381" s="36">
        <v>4778.0200000000004</v>
      </c>
      <c r="I381" s="36">
        <v>4778.0200000000004</v>
      </c>
      <c r="J381" s="36">
        <v>6300</v>
      </c>
      <c r="K381" s="68">
        <f t="shared" si="111"/>
        <v>131.85378043624766</v>
      </c>
    </row>
    <row r="382" spans="1:11" x14ac:dyDescent="0.25">
      <c r="A382" s="74">
        <v>3295</v>
      </c>
      <c r="B382" s="75" t="s">
        <v>145</v>
      </c>
      <c r="C382" s="38">
        <v>18625</v>
      </c>
      <c r="D382" s="38">
        <f>C382/7.5345</f>
        <v>2471.9623067224102</v>
      </c>
      <c r="E382" s="42">
        <v>21000</v>
      </c>
      <c r="F382" s="38">
        <f>E382/7.5345</f>
        <v>2787.1789767071468</v>
      </c>
      <c r="G382" s="38">
        <v>22500</v>
      </c>
      <c r="H382" s="42">
        <v>4778.0200000000004</v>
      </c>
      <c r="I382" s="108">
        <v>4778.0200000000004</v>
      </c>
      <c r="J382" s="42">
        <v>6300</v>
      </c>
      <c r="K382" s="107">
        <f t="shared" si="111"/>
        <v>131.85378043624766</v>
      </c>
    </row>
    <row r="383" spans="1:11" x14ac:dyDescent="0.25">
      <c r="A383" s="74">
        <v>3296</v>
      </c>
      <c r="B383" s="75" t="s">
        <v>197</v>
      </c>
      <c r="C383" s="38"/>
      <c r="D383" s="38"/>
      <c r="E383" s="42"/>
      <c r="F383" s="38"/>
      <c r="G383" s="38"/>
      <c r="H383" s="42">
        <v>0</v>
      </c>
      <c r="I383" s="108">
        <v>0</v>
      </c>
      <c r="J383" s="42">
        <v>0</v>
      </c>
      <c r="K383" s="107">
        <v>0</v>
      </c>
    </row>
    <row r="384" spans="1:11" x14ac:dyDescent="0.25">
      <c r="A384" s="86">
        <v>34</v>
      </c>
      <c r="B384" s="87" t="s">
        <v>146</v>
      </c>
      <c r="C384" s="38"/>
      <c r="D384" s="38"/>
      <c r="E384" s="42"/>
      <c r="F384" s="38"/>
      <c r="G384" s="38"/>
      <c r="H384" s="127">
        <f>H385</f>
        <v>0</v>
      </c>
      <c r="I384" s="127">
        <v>0</v>
      </c>
      <c r="J384" s="127">
        <v>0</v>
      </c>
      <c r="K384" s="128">
        <v>0</v>
      </c>
    </row>
    <row r="385" spans="1:11" x14ac:dyDescent="0.25">
      <c r="A385" s="88">
        <v>343</v>
      </c>
      <c r="B385" s="89" t="s">
        <v>147</v>
      </c>
      <c r="C385" s="38"/>
      <c r="D385" s="38"/>
      <c r="E385" s="42"/>
      <c r="F385" s="38"/>
      <c r="G385" s="38"/>
      <c r="H385" s="108">
        <f>H386</f>
        <v>0</v>
      </c>
      <c r="I385" s="108">
        <v>0</v>
      </c>
      <c r="J385" s="108">
        <f>J386</f>
        <v>0</v>
      </c>
      <c r="K385" s="68">
        <v>0</v>
      </c>
    </row>
    <row r="386" spans="1:11" x14ac:dyDescent="0.25">
      <c r="A386" s="74">
        <v>3433</v>
      </c>
      <c r="B386" s="75" t="s">
        <v>198</v>
      </c>
      <c r="C386" s="38"/>
      <c r="D386" s="38"/>
      <c r="E386" s="42"/>
      <c r="F386" s="38"/>
      <c r="G386" s="38"/>
      <c r="H386" s="42">
        <v>0</v>
      </c>
      <c r="I386" s="108">
        <v>0</v>
      </c>
      <c r="J386" s="42">
        <v>0</v>
      </c>
      <c r="K386" s="107">
        <v>0</v>
      </c>
    </row>
    <row r="387" spans="1:11" x14ac:dyDescent="0.25">
      <c r="A387" s="139" t="s">
        <v>240</v>
      </c>
      <c r="B387" s="109" t="s">
        <v>241</v>
      </c>
      <c r="C387" s="63">
        <f t="shared" ref="C387:G388" si="121">C388</f>
        <v>454.84</v>
      </c>
      <c r="D387" s="63">
        <f t="shared" si="121"/>
        <v>60.367642179308504</v>
      </c>
      <c r="E387" s="63">
        <f t="shared" si="121"/>
        <v>2000</v>
      </c>
      <c r="F387" s="63">
        <f t="shared" si="121"/>
        <v>265.44561682925212</v>
      </c>
      <c r="G387" s="63">
        <f t="shared" si="121"/>
        <v>4000</v>
      </c>
      <c r="H387" s="63">
        <f>H388</f>
        <v>5126.93</v>
      </c>
      <c r="I387" s="63">
        <v>5126.93</v>
      </c>
      <c r="J387" s="63">
        <v>2955.12</v>
      </c>
      <c r="K387" s="64">
        <f t="shared" si="111"/>
        <v>57.639171980112849</v>
      </c>
    </row>
    <row r="388" spans="1:11" ht="30" customHeight="1" x14ac:dyDescent="0.25">
      <c r="A388" s="84">
        <v>3</v>
      </c>
      <c r="B388" s="91" t="s">
        <v>109</v>
      </c>
      <c r="C388" s="67">
        <f t="shared" si="121"/>
        <v>454.84</v>
      </c>
      <c r="D388" s="67">
        <f t="shared" si="121"/>
        <v>60.367642179308504</v>
      </c>
      <c r="E388" s="67">
        <f t="shared" si="121"/>
        <v>2000</v>
      </c>
      <c r="F388" s="67">
        <f t="shared" si="121"/>
        <v>265.44561682925212</v>
      </c>
      <c r="G388" s="67">
        <f t="shared" si="121"/>
        <v>4000</v>
      </c>
      <c r="H388" s="67">
        <v>5126.93</v>
      </c>
      <c r="I388" s="67">
        <v>5126.93</v>
      </c>
      <c r="J388" s="67">
        <v>2955.12</v>
      </c>
      <c r="K388" s="121">
        <f t="shared" si="111"/>
        <v>57.639171980112849</v>
      </c>
    </row>
    <row r="389" spans="1:11" ht="15" customHeight="1" x14ac:dyDescent="0.25">
      <c r="A389" s="69">
        <v>31</v>
      </c>
      <c r="B389" s="70" t="s">
        <v>65</v>
      </c>
      <c r="C389" s="71">
        <f>C397</f>
        <v>454.84</v>
      </c>
      <c r="D389" s="71">
        <f>D397</f>
        <v>60.367642179308504</v>
      </c>
      <c r="E389" s="71">
        <f>E397</f>
        <v>2000</v>
      </c>
      <c r="F389" s="71">
        <f>F397</f>
        <v>265.44561682925212</v>
      </c>
      <c r="G389" s="71">
        <f>G397</f>
        <v>4000</v>
      </c>
      <c r="H389" s="71">
        <v>4513.49</v>
      </c>
      <c r="I389" s="71">
        <v>4513.49</v>
      </c>
      <c r="J389" s="71">
        <v>528</v>
      </c>
      <c r="K389" s="128">
        <f t="shared" si="111"/>
        <v>11.698264535869139</v>
      </c>
    </row>
    <row r="390" spans="1:11" ht="15" customHeight="1" x14ac:dyDescent="0.25">
      <c r="A390" s="140">
        <v>311</v>
      </c>
      <c r="B390" s="150" t="s">
        <v>235</v>
      </c>
      <c r="C390" s="71"/>
      <c r="D390" s="71"/>
      <c r="E390" s="71"/>
      <c r="F390" s="71"/>
      <c r="G390" s="71"/>
      <c r="H390" s="146">
        <v>2735</v>
      </c>
      <c r="I390" s="135">
        <v>2735</v>
      </c>
      <c r="J390" s="135">
        <v>528</v>
      </c>
      <c r="K390" s="136">
        <v>0</v>
      </c>
    </row>
    <row r="391" spans="1:11" ht="15" customHeight="1" x14ac:dyDescent="0.25">
      <c r="A391" s="148">
        <v>3113</v>
      </c>
      <c r="B391" s="150" t="s">
        <v>194</v>
      </c>
      <c r="C391" s="71"/>
      <c r="D391" s="71"/>
      <c r="E391" s="71"/>
      <c r="F391" s="71"/>
      <c r="G391" s="71"/>
      <c r="H391" s="146">
        <v>2735</v>
      </c>
      <c r="I391" s="135">
        <v>2735</v>
      </c>
      <c r="J391" s="135">
        <v>528</v>
      </c>
      <c r="K391" s="136">
        <v>0</v>
      </c>
    </row>
    <row r="392" spans="1:11" ht="15" customHeight="1" x14ac:dyDescent="0.25">
      <c r="A392" s="140">
        <v>312</v>
      </c>
      <c r="B392" s="150" t="s">
        <v>166</v>
      </c>
      <c r="C392" s="71"/>
      <c r="D392" s="71"/>
      <c r="E392" s="71"/>
      <c r="F392" s="71"/>
      <c r="G392" s="71"/>
      <c r="H392" s="146">
        <v>1327.23</v>
      </c>
      <c r="I392" s="135">
        <v>1327.23</v>
      </c>
      <c r="J392" s="146">
        <v>2340</v>
      </c>
      <c r="K392" s="136">
        <v>0</v>
      </c>
    </row>
    <row r="393" spans="1:11" ht="15" customHeight="1" x14ac:dyDescent="0.25">
      <c r="A393" s="149">
        <v>3121</v>
      </c>
      <c r="B393" s="150" t="s">
        <v>166</v>
      </c>
      <c r="C393" s="71"/>
      <c r="D393" s="71"/>
      <c r="E393" s="71"/>
      <c r="F393" s="71"/>
      <c r="G393" s="71"/>
      <c r="H393" s="146">
        <v>1327.23</v>
      </c>
      <c r="I393" s="135">
        <v>1327.23</v>
      </c>
      <c r="J393" s="135">
        <v>2340</v>
      </c>
      <c r="K393" s="136">
        <v>0</v>
      </c>
    </row>
    <row r="394" spans="1:11" ht="15" customHeight="1" x14ac:dyDescent="0.25">
      <c r="A394" s="140">
        <v>313</v>
      </c>
      <c r="B394" s="150" t="s">
        <v>244</v>
      </c>
      <c r="C394" s="71"/>
      <c r="D394" s="71"/>
      <c r="E394" s="71"/>
      <c r="F394" s="71"/>
      <c r="G394" s="71"/>
      <c r="H394" s="146">
        <v>451.26</v>
      </c>
      <c r="I394" s="135">
        <v>451.26</v>
      </c>
      <c r="J394" s="146">
        <v>87.12</v>
      </c>
      <c r="K394" s="136">
        <v>0</v>
      </c>
    </row>
    <row r="395" spans="1:11" ht="15" customHeight="1" x14ac:dyDescent="0.25">
      <c r="A395" s="149">
        <v>3132</v>
      </c>
      <c r="B395" s="150" t="s">
        <v>245</v>
      </c>
      <c r="C395" s="71"/>
      <c r="D395" s="71"/>
      <c r="E395" s="71"/>
      <c r="F395" s="71"/>
      <c r="G395" s="71"/>
      <c r="H395" s="146">
        <v>451.26</v>
      </c>
      <c r="I395" s="135">
        <v>451.26</v>
      </c>
      <c r="J395" s="135">
        <v>87.12</v>
      </c>
      <c r="K395" s="136">
        <v>0</v>
      </c>
    </row>
    <row r="396" spans="1:11" ht="15" customHeight="1" x14ac:dyDescent="0.25">
      <c r="A396" s="140">
        <v>32</v>
      </c>
      <c r="B396" s="141" t="s">
        <v>66</v>
      </c>
      <c r="C396" s="71"/>
      <c r="D396" s="71"/>
      <c r="E396" s="71"/>
      <c r="F396" s="71"/>
      <c r="G396" s="71"/>
      <c r="H396" s="135">
        <v>613.44000000000005</v>
      </c>
      <c r="I396" s="135">
        <v>613.44000000000005</v>
      </c>
      <c r="J396" s="135">
        <v>0</v>
      </c>
      <c r="K396" s="136">
        <v>0</v>
      </c>
    </row>
    <row r="397" spans="1:11" x14ac:dyDescent="0.25">
      <c r="A397" s="74">
        <v>3212</v>
      </c>
      <c r="B397" s="75" t="s">
        <v>169</v>
      </c>
      <c r="C397" s="36">
        <f>C400</f>
        <v>454.84</v>
      </c>
      <c r="D397" s="36">
        <f>D400</f>
        <v>60.367642179308504</v>
      </c>
      <c r="E397" s="36">
        <f>E400</f>
        <v>2000</v>
      </c>
      <c r="F397" s="36">
        <f>F400</f>
        <v>265.44561682925212</v>
      </c>
      <c r="G397" s="36">
        <f>G400</f>
        <v>4000</v>
      </c>
      <c r="H397" s="38">
        <v>613.44000000000005</v>
      </c>
      <c r="I397" s="36">
        <v>613.44000000000005</v>
      </c>
      <c r="J397" s="36">
        <v>0</v>
      </c>
      <c r="K397" s="68">
        <f t="shared" si="111"/>
        <v>0</v>
      </c>
    </row>
    <row r="398" spans="1:11" x14ac:dyDescent="0.25">
      <c r="A398" s="74">
        <v>3238</v>
      </c>
      <c r="B398" s="75" t="s">
        <v>139</v>
      </c>
      <c r="C398" s="36"/>
      <c r="D398" s="36"/>
      <c r="E398" s="36"/>
      <c r="F398" s="36"/>
      <c r="G398" s="36"/>
      <c r="H398" s="38">
        <v>0</v>
      </c>
      <c r="I398" s="36">
        <v>0</v>
      </c>
      <c r="J398" s="36">
        <v>0</v>
      </c>
      <c r="K398" s="68">
        <v>0</v>
      </c>
    </row>
    <row r="399" spans="1:11" ht="26.25" x14ac:dyDescent="0.25">
      <c r="A399" s="74">
        <v>3431</v>
      </c>
      <c r="B399" s="75" t="s">
        <v>148</v>
      </c>
      <c r="C399" s="36"/>
      <c r="D399" s="36"/>
      <c r="E399" s="36"/>
      <c r="F399" s="36"/>
      <c r="G399" s="36"/>
      <c r="H399" s="38">
        <v>0</v>
      </c>
      <c r="I399" s="36">
        <v>0</v>
      </c>
      <c r="J399" s="36">
        <v>0</v>
      </c>
      <c r="K399" s="68">
        <v>0</v>
      </c>
    </row>
    <row r="400" spans="1:11" x14ac:dyDescent="0.25">
      <c r="A400" s="74">
        <v>3722</v>
      </c>
      <c r="B400" s="75" t="s">
        <v>246</v>
      </c>
      <c r="C400" s="38">
        <v>454.84</v>
      </c>
      <c r="D400" s="38">
        <f>C400/7.5345</f>
        <v>60.367642179308504</v>
      </c>
      <c r="E400" s="42">
        <v>2000</v>
      </c>
      <c r="F400" s="38">
        <f>E400/7.5345</f>
        <v>265.44561682925212</v>
      </c>
      <c r="G400" s="38">
        <v>4000</v>
      </c>
      <c r="H400" s="42">
        <v>0</v>
      </c>
      <c r="I400" s="108">
        <v>0</v>
      </c>
      <c r="J400" s="42">
        <v>0</v>
      </c>
      <c r="K400" s="68">
        <v>0</v>
      </c>
    </row>
    <row r="401" spans="1:11" ht="15" customHeight="1" x14ac:dyDescent="0.25">
      <c r="A401" s="188" t="s">
        <v>199</v>
      </c>
      <c r="B401" s="189" t="s">
        <v>160</v>
      </c>
      <c r="C401" s="59">
        <f>C402+C407</f>
        <v>0</v>
      </c>
      <c r="D401" s="59">
        <f>D402+D407</f>
        <v>0</v>
      </c>
      <c r="E401" s="59">
        <f>E402+E407</f>
        <v>500</v>
      </c>
      <c r="F401" s="59">
        <f>F402+F407</f>
        <v>66.361404207313029</v>
      </c>
      <c r="G401" s="59">
        <f>G402+G407</f>
        <v>2500</v>
      </c>
      <c r="H401" s="159">
        <v>0</v>
      </c>
      <c r="I401" s="159">
        <v>0</v>
      </c>
      <c r="J401" s="159">
        <v>0</v>
      </c>
      <c r="K401" s="160">
        <v>0</v>
      </c>
    </row>
    <row r="402" spans="1:11" x14ac:dyDescent="0.25">
      <c r="A402" s="110" t="s">
        <v>43</v>
      </c>
      <c r="B402" s="111" t="s">
        <v>44</v>
      </c>
      <c r="C402" s="63">
        <f t="shared" ref="C402:J405" si="122">C403</f>
        <v>0</v>
      </c>
      <c r="D402" s="63">
        <f t="shared" si="122"/>
        <v>0</v>
      </c>
      <c r="E402" s="63">
        <f t="shared" si="122"/>
        <v>500</v>
      </c>
      <c r="F402" s="63">
        <f t="shared" si="122"/>
        <v>66.361404207313029</v>
      </c>
      <c r="G402" s="63">
        <f t="shared" si="122"/>
        <v>500</v>
      </c>
      <c r="H402" s="63">
        <v>0</v>
      </c>
      <c r="I402" s="63">
        <v>0</v>
      </c>
      <c r="J402" s="63">
        <f t="shared" si="122"/>
        <v>0</v>
      </c>
      <c r="K402" s="64">
        <v>0</v>
      </c>
    </row>
    <row r="403" spans="1:11" x14ac:dyDescent="0.25">
      <c r="A403" s="65">
        <v>3</v>
      </c>
      <c r="B403" s="66" t="s">
        <v>109</v>
      </c>
      <c r="C403" s="67">
        <f t="shared" si="122"/>
        <v>0</v>
      </c>
      <c r="D403" s="67">
        <f t="shared" si="122"/>
        <v>0</v>
      </c>
      <c r="E403" s="67">
        <f t="shared" si="122"/>
        <v>500</v>
      </c>
      <c r="F403" s="67">
        <f t="shared" si="122"/>
        <v>66.361404207313029</v>
      </c>
      <c r="G403" s="67">
        <f t="shared" si="122"/>
        <v>500</v>
      </c>
      <c r="H403" s="67">
        <f t="shared" si="122"/>
        <v>0</v>
      </c>
      <c r="I403" s="67">
        <v>0</v>
      </c>
      <c r="J403" s="67">
        <f t="shared" si="122"/>
        <v>0</v>
      </c>
      <c r="K403" s="121">
        <v>0</v>
      </c>
    </row>
    <row r="404" spans="1:11" x14ac:dyDescent="0.25">
      <c r="A404" s="69">
        <v>32</v>
      </c>
      <c r="B404" s="70" t="s">
        <v>66</v>
      </c>
      <c r="C404" s="71">
        <f t="shared" si="122"/>
        <v>0</v>
      </c>
      <c r="D404" s="71">
        <f t="shared" si="122"/>
        <v>0</v>
      </c>
      <c r="E404" s="71">
        <f t="shared" si="122"/>
        <v>500</v>
      </c>
      <c r="F404" s="71">
        <f t="shared" si="122"/>
        <v>66.361404207313029</v>
      </c>
      <c r="G404" s="71">
        <f t="shared" si="122"/>
        <v>500</v>
      </c>
      <c r="H404" s="71">
        <v>0</v>
      </c>
      <c r="I404" s="71">
        <v>0</v>
      </c>
      <c r="J404" s="71">
        <f t="shared" si="122"/>
        <v>0</v>
      </c>
      <c r="K404" s="128">
        <v>0</v>
      </c>
    </row>
    <row r="405" spans="1:11" ht="26.25" x14ac:dyDescent="0.25">
      <c r="A405" s="88">
        <v>329</v>
      </c>
      <c r="B405" s="89" t="s">
        <v>141</v>
      </c>
      <c r="C405" s="36">
        <f t="shared" si="122"/>
        <v>0</v>
      </c>
      <c r="D405" s="36">
        <f t="shared" si="122"/>
        <v>0</v>
      </c>
      <c r="E405" s="36">
        <f t="shared" si="122"/>
        <v>500</v>
      </c>
      <c r="F405" s="36">
        <f t="shared" si="122"/>
        <v>66.361404207313029</v>
      </c>
      <c r="G405" s="36">
        <f t="shared" si="122"/>
        <v>500</v>
      </c>
      <c r="H405" s="36">
        <v>0</v>
      </c>
      <c r="I405" s="36">
        <v>0</v>
      </c>
      <c r="J405" s="36">
        <f t="shared" si="122"/>
        <v>0</v>
      </c>
      <c r="K405" s="68">
        <v>0</v>
      </c>
    </row>
    <row r="406" spans="1:11" ht="26.25" x14ac:dyDescent="0.25">
      <c r="A406" s="74">
        <v>3299</v>
      </c>
      <c r="B406" s="75" t="s">
        <v>141</v>
      </c>
      <c r="C406" s="38">
        <v>0</v>
      </c>
      <c r="D406" s="38">
        <f>C406/7.5345</f>
        <v>0</v>
      </c>
      <c r="E406" s="42">
        <v>500</v>
      </c>
      <c r="F406" s="38">
        <f>E406/7.5345</f>
        <v>66.361404207313029</v>
      </c>
      <c r="G406" s="38">
        <v>500</v>
      </c>
      <c r="H406" s="42">
        <v>0</v>
      </c>
      <c r="I406" s="108">
        <v>0</v>
      </c>
      <c r="J406" s="42">
        <v>0</v>
      </c>
      <c r="K406" s="68">
        <v>0</v>
      </c>
    </row>
    <row r="407" spans="1:11" x14ac:dyDescent="0.25">
      <c r="A407" s="112" t="s">
        <v>46</v>
      </c>
      <c r="B407" s="113" t="s">
        <v>47</v>
      </c>
      <c r="C407" s="63">
        <f t="shared" ref="C407:H410" si="123">C408</f>
        <v>0</v>
      </c>
      <c r="D407" s="63">
        <f t="shared" si="123"/>
        <v>0</v>
      </c>
      <c r="E407" s="63">
        <f t="shared" si="123"/>
        <v>0</v>
      </c>
      <c r="F407" s="63">
        <f t="shared" si="123"/>
        <v>0</v>
      </c>
      <c r="G407" s="63">
        <f t="shared" si="123"/>
        <v>2000</v>
      </c>
      <c r="H407" s="63">
        <v>0</v>
      </c>
      <c r="I407" s="63">
        <v>0</v>
      </c>
      <c r="J407" s="63">
        <v>0</v>
      </c>
      <c r="K407" s="64">
        <v>0</v>
      </c>
    </row>
    <row r="408" spans="1:11" x14ac:dyDescent="0.25">
      <c r="A408" s="65">
        <v>3</v>
      </c>
      <c r="B408" s="66" t="s">
        <v>109</v>
      </c>
      <c r="C408" s="67">
        <f t="shared" si="123"/>
        <v>0</v>
      </c>
      <c r="D408" s="67">
        <f t="shared" si="123"/>
        <v>0</v>
      </c>
      <c r="E408" s="67">
        <f t="shared" si="123"/>
        <v>0</v>
      </c>
      <c r="F408" s="67">
        <f t="shared" si="123"/>
        <v>0</v>
      </c>
      <c r="G408" s="67">
        <f t="shared" si="123"/>
        <v>2000</v>
      </c>
      <c r="H408" s="67">
        <f t="shared" si="123"/>
        <v>0</v>
      </c>
      <c r="I408" s="67">
        <v>0</v>
      </c>
      <c r="J408" s="67">
        <v>0</v>
      </c>
      <c r="K408" s="121">
        <v>0</v>
      </c>
    </row>
    <row r="409" spans="1:11" x14ac:dyDescent="0.25">
      <c r="A409" s="69">
        <v>32</v>
      </c>
      <c r="B409" s="70" t="s">
        <v>66</v>
      </c>
      <c r="C409" s="71">
        <f t="shared" si="123"/>
        <v>0</v>
      </c>
      <c r="D409" s="71">
        <f t="shared" si="123"/>
        <v>0</v>
      </c>
      <c r="E409" s="71">
        <f t="shared" si="123"/>
        <v>0</v>
      </c>
      <c r="F409" s="71">
        <f t="shared" si="123"/>
        <v>0</v>
      </c>
      <c r="G409" s="71">
        <f t="shared" si="123"/>
        <v>2000</v>
      </c>
      <c r="H409" s="71">
        <v>0</v>
      </c>
      <c r="I409" s="71">
        <v>0</v>
      </c>
      <c r="J409" s="71">
        <v>0</v>
      </c>
      <c r="K409" s="128">
        <v>0</v>
      </c>
    </row>
    <row r="410" spans="1:11" ht="26.25" x14ac:dyDescent="0.25">
      <c r="A410" s="88">
        <v>329</v>
      </c>
      <c r="B410" s="89" t="s">
        <v>141</v>
      </c>
      <c r="C410" s="36">
        <f t="shared" si="123"/>
        <v>0</v>
      </c>
      <c r="D410" s="36">
        <f t="shared" si="123"/>
        <v>0</v>
      </c>
      <c r="E410" s="36">
        <f t="shared" si="123"/>
        <v>0</v>
      </c>
      <c r="F410" s="36">
        <f t="shared" si="123"/>
        <v>0</v>
      </c>
      <c r="G410" s="36">
        <f t="shared" si="123"/>
        <v>2000</v>
      </c>
      <c r="H410" s="36">
        <v>0</v>
      </c>
      <c r="I410" s="36">
        <v>0</v>
      </c>
      <c r="J410" s="36">
        <v>0</v>
      </c>
      <c r="K410" s="68">
        <v>0</v>
      </c>
    </row>
    <row r="411" spans="1:11" ht="26.25" x14ac:dyDescent="0.25">
      <c r="A411" s="74">
        <v>3299</v>
      </c>
      <c r="B411" s="75" t="s">
        <v>141</v>
      </c>
      <c r="C411" s="38">
        <v>0</v>
      </c>
      <c r="D411" s="38">
        <f>C411/7.5345</f>
        <v>0</v>
      </c>
      <c r="E411" s="42">
        <v>0</v>
      </c>
      <c r="F411" s="38">
        <f>E411/7.5345</f>
        <v>0</v>
      </c>
      <c r="G411" s="38">
        <v>2000</v>
      </c>
      <c r="H411" s="42">
        <v>0</v>
      </c>
      <c r="I411" s="108">
        <v>0</v>
      </c>
      <c r="J411" s="42">
        <v>0</v>
      </c>
      <c r="K411" s="68">
        <v>0</v>
      </c>
    </row>
    <row r="412" spans="1:11" x14ac:dyDescent="0.25">
      <c r="A412" s="188" t="s">
        <v>200</v>
      </c>
      <c r="B412" s="188" t="s">
        <v>201</v>
      </c>
      <c r="C412" s="59">
        <f>C413+C419+C446</f>
        <v>569259.53</v>
      </c>
      <c r="D412" s="59">
        <f>D413+D419+D446</f>
        <v>75553.72353839007</v>
      </c>
      <c r="E412" s="59">
        <f>E413+E419+E446</f>
        <v>564200</v>
      </c>
      <c r="F412" s="59">
        <f>F413+F419+F446</f>
        <v>74882.208507532021</v>
      </c>
      <c r="G412" s="59">
        <f>G413+G419+G446</f>
        <v>625200</v>
      </c>
      <c r="H412" s="159">
        <v>68147.64</v>
      </c>
      <c r="I412" s="159">
        <v>68147.64</v>
      </c>
      <c r="J412" s="159">
        <v>136565.29</v>
      </c>
      <c r="K412" s="160">
        <v>0</v>
      </c>
    </row>
    <row r="413" spans="1:11" ht="26.25" x14ac:dyDescent="0.25">
      <c r="A413" s="112" t="s">
        <v>62</v>
      </c>
      <c r="B413" s="114" t="s">
        <v>202</v>
      </c>
      <c r="C413" s="63">
        <f t="shared" ref="C413:J415" si="124">C414</f>
        <v>12199.929999999998</v>
      </c>
      <c r="D413" s="63">
        <f t="shared" si="124"/>
        <v>1619.2089720618485</v>
      </c>
      <c r="E413" s="63">
        <f t="shared" si="124"/>
        <v>15000</v>
      </c>
      <c r="F413" s="63">
        <f t="shared" si="124"/>
        <v>1990.8421262193906</v>
      </c>
      <c r="G413" s="63">
        <f t="shared" si="124"/>
        <v>15000</v>
      </c>
      <c r="H413" s="63">
        <v>0</v>
      </c>
      <c r="I413" s="63">
        <v>0</v>
      </c>
      <c r="J413" s="63">
        <f t="shared" si="124"/>
        <v>0</v>
      </c>
      <c r="K413" s="64">
        <v>0</v>
      </c>
    </row>
    <row r="414" spans="1:11" x14ac:dyDescent="0.25">
      <c r="A414" s="65">
        <v>3</v>
      </c>
      <c r="B414" s="66" t="s">
        <v>109</v>
      </c>
      <c r="C414" s="67">
        <f t="shared" si="124"/>
        <v>12199.929999999998</v>
      </c>
      <c r="D414" s="67">
        <f t="shared" si="124"/>
        <v>1619.2089720618485</v>
      </c>
      <c r="E414" s="67">
        <f t="shared" si="124"/>
        <v>15000</v>
      </c>
      <c r="F414" s="67">
        <f t="shared" si="124"/>
        <v>1990.8421262193906</v>
      </c>
      <c r="G414" s="67">
        <f t="shared" si="124"/>
        <v>15000</v>
      </c>
      <c r="H414" s="67">
        <v>0</v>
      </c>
      <c r="I414" s="67">
        <v>0</v>
      </c>
      <c r="J414" s="67">
        <f t="shared" si="124"/>
        <v>0</v>
      </c>
      <c r="K414" s="121">
        <v>0</v>
      </c>
    </row>
    <row r="415" spans="1:11" x14ac:dyDescent="0.25">
      <c r="A415" s="69">
        <v>32</v>
      </c>
      <c r="B415" s="70" t="s">
        <v>66</v>
      </c>
      <c r="C415" s="71">
        <f t="shared" si="124"/>
        <v>12199.929999999998</v>
      </c>
      <c r="D415" s="71">
        <f t="shared" si="124"/>
        <v>1619.2089720618485</v>
      </c>
      <c r="E415" s="71">
        <f t="shared" si="124"/>
        <v>15000</v>
      </c>
      <c r="F415" s="71">
        <f t="shared" si="124"/>
        <v>1990.8421262193906</v>
      </c>
      <c r="G415" s="71">
        <f t="shared" si="124"/>
        <v>15000</v>
      </c>
      <c r="H415" s="71">
        <v>0</v>
      </c>
      <c r="I415" s="71">
        <v>0</v>
      </c>
      <c r="J415" s="71">
        <f t="shared" si="124"/>
        <v>0</v>
      </c>
      <c r="K415" s="128">
        <v>0</v>
      </c>
    </row>
    <row r="416" spans="1:11" x14ac:dyDescent="0.25">
      <c r="A416" s="72">
        <v>322</v>
      </c>
      <c r="B416" s="73" t="s">
        <v>110</v>
      </c>
      <c r="C416" s="36">
        <f t="shared" ref="C416:J416" si="125">SUM(C417:C418)</f>
        <v>12199.929999999998</v>
      </c>
      <c r="D416" s="36">
        <f t="shared" si="125"/>
        <v>1619.2089720618485</v>
      </c>
      <c r="E416" s="36">
        <f t="shared" si="125"/>
        <v>15000</v>
      </c>
      <c r="F416" s="36">
        <f t="shared" si="125"/>
        <v>1990.8421262193906</v>
      </c>
      <c r="G416" s="36">
        <f t="shared" si="125"/>
        <v>15000</v>
      </c>
      <c r="H416" s="36">
        <v>0</v>
      </c>
      <c r="I416" s="36">
        <v>0</v>
      </c>
      <c r="J416" s="36">
        <f t="shared" si="125"/>
        <v>0</v>
      </c>
      <c r="K416" s="68">
        <v>0</v>
      </c>
    </row>
    <row r="417" spans="1:11" x14ac:dyDescent="0.25">
      <c r="A417" s="74">
        <v>3222</v>
      </c>
      <c r="B417" s="75" t="s">
        <v>111</v>
      </c>
      <c r="C417" s="38">
        <v>11632.88</v>
      </c>
      <c r="D417" s="38">
        <f>C417/7.5345</f>
        <v>1543.9485035503349</v>
      </c>
      <c r="E417" s="42">
        <v>12000</v>
      </c>
      <c r="F417" s="38">
        <f>E417/7.5345</f>
        <v>1592.6737009755125</v>
      </c>
      <c r="G417" s="38">
        <v>12000</v>
      </c>
      <c r="H417" s="42">
        <v>0</v>
      </c>
      <c r="I417" s="108">
        <v>0</v>
      </c>
      <c r="J417" s="42">
        <v>0</v>
      </c>
      <c r="K417" s="68">
        <v>0</v>
      </c>
    </row>
    <row r="418" spans="1:11" x14ac:dyDescent="0.25">
      <c r="A418" s="74">
        <v>3225</v>
      </c>
      <c r="B418" s="75" t="s">
        <v>130</v>
      </c>
      <c r="C418" s="38">
        <v>567.04999999999995</v>
      </c>
      <c r="D418" s="38">
        <f>C418/7.5345</f>
        <v>75.260468511513693</v>
      </c>
      <c r="E418" s="42">
        <v>3000</v>
      </c>
      <c r="F418" s="38">
        <f>E418/7.5345</f>
        <v>398.16842524387812</v>
      </c>
      <c r="G418" s="38">
        <v>3000</v>
      </c>
      <c r="H418" s="42">
        <v>0</v>
      </c>
      <c r="I418" s="108">
        <v>0</v>
      </c>
      <c r="J418" s="42">
        <v>0</v>
      </c>
      <c r="K418" s="68">
        <v>0</v>
      </c>
    </row>
    <row r="419" spans="1:11" x14ac:dyDescent="0.25">
      <c r="A419" s="110" t="s">
        <v>46</v>
      </c>
      <c r="B419" s="111" t="s">
        <v>47</v>
      </c>
      <c r="C419" s="63">
        <f t="shared" ref="C419:G419" si="126">C420</f>
        <v>492739.60000000003</v>
      </c>
      <c r="D419" s="63">
        <f t="shared" si="126"/>
        <v>65397.78352909947</v>
      </c>
      <c r="E419" s="63">
        <f t="shared" si="126"/>
        <v>474200</v>
      </c>
      <c r="F419" s="63">
        <f t="shared" si="126"/>
        <v>62937.155750215679</v>
      </c>
      <c r="G419" s="63">
        <f t="shared" si="126"/>
        <v>535200</v>
      </c>
      <c r="H419" s="63">
        <v>55990.31</v>
      </c>
      <c r="I419" s="63">
        <v>55990.31</v>
      </c>
      <c r="J419" s="63">
        <v>692.64</v>
      </c>
      <c r="K419" s="64">
        <f t="shared" si="111"/>
        <v>1.2370712003559188</v>
      </c>
    </row>
    <row r="420" spans="1:11" x14ac:dyDescent="0.25">
      <c r="A420" s="65">
        <v>3</v>
      </c>
      <c r="B420" s="66" t="s">
        <v>109</v>
      </c>
      <c r="C420" s="67">
        <f t="shared" ref="C420:G420" si="127">C421+C443</f>
        <v>492739.60000000003</v>
      </c>
      <c r="D420" s="67">
        <f t="shared" si="127"/>
        <v>65397.78352909947</v>
      </c>
      <c r="E420" s="67">
        <f t="shared" si="127"/>
        <v>474200</v>
      </c>
      <c r="F420" s="67">
        <f t="shared" si="127"/>
        <v>62937.155750215679</v>
      </c>
      <c r="G420" s="67">
        <f t="shared" si="127"/>
        <v>535200</v>
      </c>
      <c r="H420" s="67">
        <v>55990.31</v>
      </c>
      <c r="I420" s="67">
        <v>55990.31</v>
      </c>
      <c r="J420" s="67">
        <v>692.64</v>
      </c>
      <c r="K420" s="121">
        <f t="shared" ref="K420:K448" si="128">J420/H420*100</f>
        <v>1.2370712003559188</v>
      </c>
    </row>
    <row r="421" spans="1:11" x14ac:dyDescent="0.25">
      <c r="A421" s="69">
        <v>32</v>
      </c>
      <c r="B421" s="70" t="s">
        <v>66</v>
      </c>
      <c r="C421" s="71">
        <f t="shared" ref="C421:G421" si="129">C422+C426+C433+C441</f>
        <v>491134.08</v>
      </c>
      <c r="D421" s="71">
        <f t="shared" si="129"/>
        <v>65184.694405733622</v>
      </c>
      <c r="E421" s="71">
        <f t="shared" si="129"/>
        <v>472200</v>
      </c>
      <c r="F421" s="71">
        <f t="shared" si="129"/>
        <v>62671.710133386427</v>
      </c>
      <c r="G421" s="71">
        <f t="shared" si="129"/>
        <v>531200</v>
      </c>
      <c r="H421" s="71">
        <v>55990.31</v>
      </c>
      <c r="I421" s="71">
        <v>55990.31</v>
      </c>
      <c r="J421" s="71">
        <v>692.64</v>
      </c>
      <c r="K421" s="128">
        <f t="shared" si="128"/>
        <v>1.2370712003559188</v>
      </c>
    </row>
    <row r="422" spans="1:11" x14ac:dyDescent="0.25">
      <c r="A422" s="72">
        <v>321</v>
      </c>
      <c r="B422" s="73" t="s">
        <v>124</v>
      </c>
      <c r="C422" s="36">
        <f t="shared" ref="C422:J422" si="130">SUM(C423:C425)</f>
        <v>87.8</v>
      </c>
      <c r="D422" s="36">
        <f t="shared" si="130"/>
        <v>11.653062578804166</v>
      </c>
      <c r="E422" s="36">
        <f t="shared" si="130"/>
        <v>2200</v>
      </c>
      <c r="F422" s="36">
        <f t="shared" si="130"/>
        <v>291.99017851217729</v>
      </c>
      <c r="G422" s="36">
        <f t="shared" si="130"/>
        <v>2200</v>
      </c>
      <c r="H422" s="38">
        <v>132.72</v>
      </c>
      <c r="I422" s="36">
        <v>132.72</v>
      </c>
      <c r="J422" s="36">
        <f t="shared" si="130"/>
        <v>0</v>
      </c>
      <c r="K422" s="68">
        <f t="shared" si="128"/>
        <v>0</v>
      </c>
    </row>
    <row r="423" spans="1:11" x14ac:dyDescent="0.25">
      <c r="A423" s="115">
        <v>3211</v>
      </c>
      <c r="B423" s="75" t="s">
        <v>125</v>
      </c>
      <c r="C423" s="38">
        <v>0</v>
      </c>
      <c r="D423" s="38">
        <f>C423/7.5345</f>
        <v>0</v>
      </c>
      <c r="E423" s="42">
        <v>200</v>
      </c>
      <c r="F423" s="38">
        <f>E423/7.5345</f>
        <v>26.54456168292521</v>
      </c>
      <c r="G423" s="38">
        <v>200</v>
      </c>
      <c r="H423" s="42">
        <v>0</v>
      </c>
      <c r="I423" s="108">
        <v>0</v>
      </c>
      <c r="J423" s="42">
        <v>0</v>
      </c>
      <c r="K423" s="68">
        <v>0</v>
      </c>
    </row>
    <row r="424" spans="1:11" x14ac:dyDescent="0.25">
      <c r="A424" s="115">
        <v>3213</v>
      </c>
      <c r="B424" s="116" t="s">
        <v>126</v>
      </c>
      <c r="C424" s="38">
        <v>0</v>
      </c>
      <c r="D424" s="38">
        <f>C424/7.5345</f>
        <v>0</v>
      </c>
      <c r="E424" s="42">
        <v>1500</v>
      </c>
      <c r="F424" s="38">
        <f>E424/7.5345</f>
        <v>199.08421262193906</v>
      </c>
      <c r="G424" s="38">
        <v>1500</v>
      </c>
      <c r="H424" s="42">
        <v>132.72</v>
      </c>
      <c r="I424" s="108">
        <v>132.72</v>
      </c>
      <c r="J424" s="42">
        <v>0</v>
      </c>
      <c r="K424" s="68">
        <f t="shared" si="128"/>
        <v>0</v>
      </c>
    </row>
    <row r="425" spans="1:11" x14ac:dyDescent="0.25">
      <c r="A425" s="74">
        <v>3214</v>
      </c>
      <c r="B425" s="75" t="s">
        <v>127</v>
      </c>
      <c r="C425" s="38">
        <v>87.8</v>
      </c>
      <c r="D425" s="38">
        <f>C425/7.5345</f>
        <v>11.653062578804166</v>
      </c>
      <c r="E425" s="42">
        <v>500</v>
      </c>
      <c r="F425" s="38">
        <f>E425/7.5345</f>
        <v>66.361404207313029</v>
      </c>
      <c r="G425" s="38">
        <v>500</v>
      </c>
      <c r="H425" s="42">
        <v>0</v>
      </c>
      <c r="I425" s="108">
        <v>0</v>
      </c>
      <c r="J425" s="42">
        <v>0</v>
      </c>
      <c r="K425" s="68">
        <v>0</v>
      </c>
    </row>
    <row r="426" spans="1:11" x14ac:dyDescent="0.25">
      <c r="A426" s="72">
        <v>322</v>
      </c>
      <c r="B426" s="73" t="s">
        <v>110</v>
      </c>
      <c r="C426" s="36">
        <f t="shared" ref="C426:G426" si="131">SUM(C427:C432)</f>
        <v>468673.44</v>
      </c>
      <c r="D426" s="36">
        <f t="shared" si="131"/>
        <v>62203.655186143733</v>
      </c>
      <c r="E426" s="36">
        <f t="shared" si="131"/>
        <v>440000</v>
      </c>
      <c r="F426" s="36">
        <f t="shared" si="131"/>
        <v>58398.035702435467</v>
      </c>
      <c r="G426" s="36">
        <f t="shared" si="131"/>
        <v>480000</v>
      </c>
      <c r="H426" s="36">
        <v>50354.37</v>
      </c>
      <c r="I426" s="36">
        <v>50354.37</v>
      </c>
      <c r="J426" s="36">
        <v>0</v>
      </c>
      <c r="K426" s="68">
        <f t="shared" si="128"/>
        <v>0</v>
      </c>
    </row>
    <row r="427" spans="1:11" x14ac:dyDescent="0.25">
      <c r="A427" s="74">
        <v>3221</v>
      </c>
      <c r="B427" s="75" t="s">
        <v>128</v>
      </c>
      <c r="C427" s="38">
        <v>24427.200000000001</v>
      </c>
      <c r="D427" s="38">
        <f t="shared" ref="D427:D432" si="132">C427/7.5345</f>
        <v>3242.0465857057534</v>
      </c>
      <c r="E427" s="42">
        <v>18000</v>
      </c>
      <c r="F427" s="38">
        <f t="shared" ref="F427:F432" si="133">E427/7.5345</f>
        <v>2389.0105514632687</v>
      </c>
      <c r="G427" s="38">
        <v>43000</v>
      </c>
      <c r="H427" s="42">
        <v>1827.59</v>
      </c>
      <c r="I427" s="108">
        <v>1827.59</v>
      </c>
      <c r="J427" s="42">
        <v>0</v>
      </c>
      <c r="K427" s="68">
        <f t="shared" si="128"/>
        <v>0</v>
      </c>
    </row>
    <row r="428" spans="1:11" x14ac:dyDescent="0.25">
      <c r="A428" s="74">
        <v>3222</v>
      </c>
      <c r="B428" s="75" t="s">
        <v>111</v>
      </c>
      <c r="C428" s="38">
        <v>426018.19</v>
      </c>
      <c r="D428" s="38">
        <f t="shared" si="132"/>
        <v>56542.330612515761</v>
      </c>
      <c r="E428" s="42">
        <v>378000</v>
      </c>
      <c r="F428" s="38">
        <f t="shared" si="133"/>
        <v>50169.221580728648</v>
      </c>
      <c r="G428" s="38">
        <v>390000</v>
      </c>
      <c r="H428" s="42">
        <v>43798.53</v>
      </c>
      <c r="I428" s="108">
        <v>43798.53</v>
      </c>
      <c r="J428" s="42">
        <v>43.75</v>
      </c>
      <c r="K428" s="68">
        <f t="shared" si="128"/>
        <v>9.988919719451772E-2</v>
      </c>
    </row>
    <row r="429" spans="1:11" x14ac:dyDescent="0.25">
      <c r="A429" s="74">
        <v>3223</v>
      </c>
      <c r="B429" s="75" t="s">
        <v>129</v>
      </c>
      <c r="C429" s="38">
        <v>13889.43</v>
      </c>
      <c r="D429" s="38">
        <f t="shared" si="132"/>
        <v>1843.4441568783595</v>
      </c>
      <c r="E429" s="42">
        <v>30000</v>
      </c>
      <c r="F429" s="38">
        <f t="shared" si="133"/>
        <v>3981.6842524387812</v>
      </c>
      <c r="G429" s="38">
        <v>30000</v>
      </c>
      <c r="H429" s="42">
        <v>563.14</v>
      </c>
      <c r="I429" s="108">
        <v>563.14</v>
      </c>
      <c r="J429" s="42">
        <v>0</v>
      </c>
      <c r="K429" s="68">
        <f t="shared" si="128"/>
        <v>0</v>
      </c>
    </row>
    <row r="430" spans="1:11" ht="26.25" x14ac:dyDescent="0.25">
      <c r="A430" s="74">
        <v>3224</v>
      </c>
      <c r="B430" s="75" t="s">
        <v>151</v>
      </c>
      <c r="C430" s="38">
        <v>2800.54</v>
      </c>
      <c r="D430" s="38">
        <f t="shared" si="132"/>
        <v>371.69553387749681</v>
      </c>
      <c r="E430" s="42">
        <v>5000</v>
      </c>
      <c r="F430" s="38">
        <f t="shared" si="133"/>
        <v>663.61404207313024</v>
      </c>
      <c r="G430" s="38">
        <v>5000</v>
      </c>
      <c r="H430" s="42">
        <v>2654.46</v>
      </c>
      <c r="I430" s="108">
        <v>2654.46</v>
      </c>
      <c r="J430" s="42">
        <v>0</v>
      </c>
      <c r="K430" s="68">
        <f t="shared" si="128"/>
        <v>0</v>
      </c>
    </row>
    <row r="431" spans="1:11" x14ac:dyDescent="0.25">
      <c r="A431" s="74">
        <v>3225</v>
      </c>
      <c r="B431" s="75" t="s">
        <v>130</v>
      </c>
      <c r="C431" s="38">
        <v>0</v>
      </c>
      <c r="D431" s="38">
        <f t="shared" si="132"/>
        <v>0</v>
      </c>
      <c r="E431" s="42">
        <v>3000</v>
      </c>
      <c r="F431" s="38">
        <f t="shared" si="133"/>
        <v>398.16842524387812</v>
      </c>
      <c r="G431" s="38">
        <v>6000</v>
      </c>
      <c r="H431" s="42">
        <v>1099.21</v>
      </c>
      <c r="I431" s="108">
        <v>1099.21</v>
      </c>
      <c r="J431" s="42">
        <v>0</v>
      </c>
      <c r="K431" s="68">
        <f t="shared" si="128"/>
        <v>0</v>
      </c>
    </row>
    <row r="432" spans="1:11" ht="26.25" x14ac:dyDescent="0.25">
      <c r="A432" s="74">
        <v>3227</v>
      </c>
      <c r="B432" s="75" t="s">
        <v>131</v>
      </c>
      <c r="C432" s="38">
        <v>1538.08</v>
      </c>
      <c r="D432" s="38">
        <f t="shared" si="132"/>
        <v>204.13829716636801</v>
      </c>
      <c r="E432" s="42">
        <v>6000</v>
      </c>
      <c r="F432" s="38">
        <f t="shared" si="133"/>
        <v>796.33685048775624</v>
      </c>
      <c r="G432" s="38">
        <v>6000</v>
      </c>
      <c r="H432" s="42">
        <v>411.44</v>
      </c>
      <c r="I432" s="108">
        <v>411.44</v>
      </c>
      <c r="J432" s="42">
        <v>0</v>
      </c>
      <c r="K432" s="68">
        <f t="shared" si="128"/>
        <v>0</v>
      </c>
    </row>
    <row r="433" spans="1:11" x14ac:dyDescent="0.25">
      <c r="A433" s="72">
        <v>323</v>
      </c>
      <c r="B433" s="73" t="s">
        <v>132</v>
      </c>
      <c r="C433" s="36">
        <f t="shared" ref="C433:G433" si="134">SUM(C434:C440)</f>
        <v>13109.78</v>
      </c>
      <c r="D433" s="36">
        <f t="shared" si="134"/>
        <v>1739.9668192978959</v>
      </c>
      <c r="E433" s="36">
        <f t="shared" si="134"/>
        <v>24000</v>
      </c>
      <c r="F433" s="36">
        <f t="shared" si="134"/>
        <v>3185.3474019510249</v>
      </c>
      <c r="G433" s="36">
        <f t="shared" si="134"/>
        <v>43000</v>
      </c>
      <c r="H433" s="36">
        <v>3806.76</v>
      </c>
      <c r="I433" s="36">
        <v>3806.76</v>
      </c>
      <c r="J433" s="36">
        <v>467.97</v>
      </c>
      <c r="K433" s="68">
        <f t="shared" si="128"/>
        <v>12.293131166661412</v>
      </c>
    </row>
    <row r="434" spans="1:11" x14ac:dyDescent="0.25">
      <c r="A434" s="74">
        <v>3231</v>
      </c>
      <c r="B434" s="75" t="s">
        <v>133</v>
      </c>
      <c r="C434" s="38">
        <v>1242.71</v>
      </c>
      <c r="D434" s="38">
        <f t="shared" ref="D434:D440" si="135">C434/7.5345</f>
        <v>164.93596124493993</v>
      </c>
      <c r="E434" s="42">
        <v>1000</v>
      </c>
      <c r="F434" s="38">
        <f t="shared" ref="F434:F440" si="136">E434/7.5345</f>
        <v>132.72280841462606</v>
      </c>
      <c r="G434" s="38">
        <v>2000</v>
      </c>
      <c r="H434" s="42">
        <v>0</v>
      </c>
      <c r="I434" s="108">
        <v>0</v>
      </c>
      <c r="J434" s="42">
        <v>0</v>
      </c>
      <c r="K434" s="68">
        <v>0</v>
      </c>
    </row>
    <row r="435" spans="1:11" x14ac:dyDescent="0.25">
      <c r="A435" s="74">
        <v>3232</v>
      </c>
      <c r="B435" s="75" t="s">
        <v>152</v>
      </c>
      <c r="C435" s="38">
        <v>1190.06</v>
      </c>
      <c r="D435" s="38">
        <f t="shared" si="135"/>
        <v>157.94810538190987</v>
      </c>
      <c r="E435" s="42">
        <v>11000</v>
      </c>
      <c r="F435" s="38">
        <f t="shared" si="136"/>
        <v>1459.9508925608866</v>
      </c>
      <c r="G435" s="38">
        <v>16000</v>
      </c>
      <c r="H435" s="42">
        <v>676.89</v>
      </c>
      <c r="I435" s="108">
        <v>676.89</v>
      </c>
      <c r="J435" s="42">
        <v>40.4</v>
      </c>
      <c r="K435" s="68">
        <f t="shared" si="128"/>
        <v>5.9684734594985889</v>
      </c>
    </row>
    <row r="436" spans="1:11" x14ac:dyDescent="0.25">
      <c r="A436" s="74">
        <v>3234</v>
      </c>
      <c r="B436" s="75" t="s">
        <v>135</v>
      </c>
      <c r="C436" s="38">
        <v>6173.24</v>
      </c>
      <c r="D436" s="38">
        <f t="shared" si="135"/>
        <v>819.32974981750601</v>
      </c>
      <c r="E436" s="42">
        <v>5000</v>
      </c>
      <c r="F436" s="38">
        <f t="shared" si="136"/>
        <v>663.61404207313024</v>
      </c>
      <c r="G436" s="38">
        <v>10000</v>
      </c>
      <c r="H436" s="42">
        <v>0</v>
      </c>
      <c r="I436" s="108">
        <v>0</v>
      </c>
      <c r="J436" s="42">
        <v>0</v>
      </c>
      <c r="K436" s="68">
        <v>0</v>
      </c>
    </row>
    <row r="437" spans="1:11" x14ac:dyDescent="0.25">
      <c r="A437" s="74">
        <v>3235</v>
      </c>
      <c r="B437" s="75" t="s">
        <v>136</v>
      </c>
      <c r="C437" s="38">
        <v>0</v>
      </c>
      <c r="D437" s="38">
        <f t="shared" si="135"/>
        <v>0</v>
      </c>
      <c r="E437" s="42">
        <v>1000</v>
      </c>
      <c r="F437" s="38">
        <f t="shared" si="136"/>
        <v>132.72280841462606</v>
      </c>
      <c r="G437" s="38">
        <v>2000</v>
      </c>
      <c r="H437" s="42">
        <v>475.41</v>
      </c>
      <c r="I437" s="108">
        <v>475.41</v>
      </c>
      <c r="J437" s="42">
        <v>0</v>
      </c>
      <c r="K437" s="68">
        <f t="shared" si="128"/>
        <v>0</v>
      </c>
    </row>
    <row r="438" spans="1:11" x14ac:dyDescent="0.25">
      <c r="A438" s="74">
        <v>3236</v>
      </c>
      <c r="B438" s="75" t="s">
        <v>137</v>
      </c>
      <c r="C438" s="38">
        <v>2440</v>
      </c>
      <c r="D438" s="38">
        <f t="shared" si="135"/>
        <v>323.84365253168755</v>
      </c>
      <c r="E438" s="42">
        <v>3000</v>
      </c>
      <c r="F438" s="38">
        <f t="shared" si="136"/>
        <v>398.16842524387812</v>
      </c>
      <c r="G438" s="38">
        <v>5000</v>
      </c>
      <c r="H438" s="42">
        <v>2654.46</v>
      </c>
      <c r="I438" s="108">
        <v>2654.46</v>
      </c>
      <c r="J438" s="42">
        <v>427.57</v>
      </c>
      <c r="K438" s="68">
        <f t="shared" si="128"/>
        <v>16.107607573668467</v>
      </c>
    </row>
    <row r="439" spans="1:11" x14ac:dyDescent="0.25">
      <c r="A439" s="74">
        <v>3238</v>
      </c>
      <c r="B439" s="75" t="s">
        <v>139</v>
      </c>
      <c r="C439" s="38">
        <v>1256.25</v>
      </c>
      <c r="D439" s="38">
        <f t="shared" si="135"/>
        <v>166.73302807087396</v>
      </c>
      <c r="E439" s="42">
        <v>0</v>
      </c>
      <c r="F439" s="38">
        <f t="shared" si="136"/>
        <v>0</v>
      </c>
      <c r="G439" s="38">
        <v>5000</v>
      </c>
      <c r="H439" s="42">
        <v>0</v>
      </c>
      <c r="I439" s="108">
        <v>0</v>
      </c>
      <c r="J439" s="42">
        <v>0</v>
      </c>
      <c r="K439" s="68">
        <v>0</v>
      </c>
    </row>
    <row r="440" spans="1:11" x14ac:dyDescent="0.25">
      <c r="A440" s="74">
        <v>3239</v>
      </c>
      <c r="B440" s="75" t="s">
        <v>140</v>
      </c>
      <c r="C440" s="38">
        <v>807.52</v>
      </c>
      <c r="D440" s="38">
        <f t="shared" si="135"/>
        <v>107.17632225097883</v>
      </c>
      <c r="E440" s="42">
        <v>3000</v>
      </c>
      <c r="F440" s="38">
        <f t="shared" si="136"/>
        <v>398.16842524387812</v>
      </c>
      <c r="G440" s="38">
        <v>3000</v>
      </c>
      <c r="H440" s="42">
        <v>0</v>
      </c>
      <c r="I440" s="108">
        <v>0</v>
      </c>
      <c r="J440" s="42">
        <v>0</v>
      </c>
      <c r="K440" s="68">
        <v>0</v>
      </c>
    </row>
    <row r="441" spans="1:11" ht="26.25" x14ac:dyDescent="0.25">
      <c r="A441" s="88">
        <v>329</v>
      </c>
      <c r="B441" s="89" t="s">
        <v>141</v>
      </c>
      <c r="C441" s="36">
        <f t="shared" ref="C441:G441" si="137">C442</f>
        <v>9263.06</v>
      </c>
      <c r="D441" s="36">
        <f t="shared" si="137"/>
        <v>1229.4193377131858</v>
      </c>
      <c r="E441" s="36">
        <f t="shared" si="137"/>
        <v>6000</v>
      </c>
      <c r="F441" s="36">
        <f t="shared" si="137"/>
        <v>796.33685048775624</v>
      </c>
      <c r="G441" s="36">
        <f t="shared" si="137"/>
        <v>6000</v>
      </c>
      <c r="H441" s="36">
        <v>1696.46</v>
      </c>
      <c r="I441" s="36">
        <v>1696.46</v>
      </c>
      <c r="J441" s="36">
        <v>180.92</v>
      </c>
      <c r="K441" s="68">
        <f t="shared" si="128"/>
        <v>10.664560319724602</v>
      </c>
    </row>
    <row r="442" spans="1:11" x14ac:dyDescent="0.25">
      <c r="A442" s="74">
        <v>3293</v>
      </c>
      <c r="B442" s="75" t="s">
        <v>143</v>
      </c>
      <c r="C442" s="38">
        <v>9263.06</v>
      </c>
      <c r="D442" s="38">
        <f>C442/7.5345</f>
        <v>1229.4193377131858</v>
      </c>
      <c r="E442" s="42">
        <v>6000</v>
      </c>
      <c r="F442" s="38">
        <f>E442/7.5345</f>
        <v>796.33685048775624</v>
      </c>
      <c r="G442" s="38">
        <v>6000</v>
      </c>
      <c r="H442" s="42">
        <v>1696.46</v>
      </c>
      <c r="I442" s="108">
        <v>1696.46</v>
      </c>
      <c r="J442" s="42">
        <v>180.92</v>
      </c>
      <c r="K442" s="68">
        <f t="shared" si="128"/>
        <v>10.664560319724602</v>
      </c>
    </row>
    <row r="443" spans="1:11" x14ac:dyDescent="0.25">
      <c r="A443" s="86">
        <v>34</v>
      </c>
      <c r="B443" s="87" t="s">
        <v>146</v>
      </c>
      <c r="C443" s="71">
        <f t="shared" ref="C443:J444" si="138">C444</f>
        <v>1605.52</v>
      </c>
      <c r="D443" s="71">
        <f t="shared" si="138"/>
        <v>213.08912336585041</v>
      </c>
      <c r="E443" s="71">
        <f t="shared" si="138"/>
        <v>2000</v>
      </c>
      <c r="F443" s="71">
        <f t="shared" si="138"/>
        <v>265.44561682925212</v>
      </c>
      <c r="G443" s="71">
        <f t="shared" si="138"/>
        <v>4000</v>
      </c>
      <c r="H443" s="71">
        <f t="shared" si="138"/>
        <v>0</v>
      </c>
      <c r="I443" s="71">
        <v>0</v>
      </c>
      <c r="J443" s="71">
        <f t="shared" si="138"/>
        <v>0</v>
      </c>
      <c r="K443" s="128" t="e">
        <f t="shared" si="128"/>
        <v>#DIV/0!</v>
      </c>
    </row>
    <row r="444" spans="1:11" x14ac:dyDescent="0.25">
      <c r="A444" s="88">
        <v>343</v>
      </c>
      <c r="B444" s="89" t="s">
        <v>147</v>
      </c>
      <c r="C444" s="36">
        <f t="shared" si="138"/>
        <v>1605.52</v>
      </c>
      <c r="D444" s="36">
        <f t="shared" si="138"/>
        <v>213.08912336585041</v>
      </c>
      <c r="E444" s="36">
        <f t="shared" si="138"/>
        <v>2000</v>
      </c>
      <c r="F444" s="36">
        <f t="shared" si="138"/>
        <v>265.44561682925212</v>
      </c>
      <c r="G444" s="36">
        <f t="shared" si="138"/>
        <v>4000</v>
      </c>
      <c r="H444" s="36">
        <f t="shared" si="138"/>
        <v>0</v>
      </c>
      <c r="I444" s="36">
        <v>0</v>
      </c>
      <c r="J444" s="36">
        <f t="shared" si="138"/>
        <v>0</v>
      </c>
      <c r="K444" s="68" t="e">
        <f t="shared" si="128"/>
        <v>#DIV/0!</v>
      </c>
    </row>
    <row r="445" spans="1:11" ht="26.25" x14ac:dyDescent="0.25">
      <c r="A445" s="74">
        <v>3431</v>
      </c>
      <c r="B445" s="75" t="s">
        <v>148</v>
      </c>
      <c r="C445" s="38">
        <v>1605.52</v>
      </c>
      <c r="D445" s="38">
        <f>C445/7.5345</f>
        <v>213.08912336585041</v>
      </c>
      <c r="E445" s="42">
        <v>2000</v>
      </c>
      <c r="F445" s="38">
        <f>E445/7.5345</f>
        <v>265.44561682925212</v>
      </c>
      <c r="G445" s="38">
        <v>4000</v>
      </c>
      <c r="H445" s="42">
        <v>0</v>
      </c>
      <c r="I445" s="108">
        <v>0</v>
      </c>
      <c r="J445" s="42">
        <v>0</v>
      </c>
      <c r="K445" s="68" t="e">
        <f t="shared" si="128"/>
        <v>#DIV/0!</v>
      </c>
    </row>
    <row r="446" spans="1:11" x14ac:dyDescent="0.25">
      <c r="A446" s="110" t="s">
        <v>38</v>
      </c>
      <c r="B446" s="111" t="s">
        <v>39</v>
      </c>
      <c r="C446" s="63">
        <f t="shared" ref="C446:G446" si="139">C447</f>
        <v>64320</v>
      </c>
      <c r="D446" s="63">
        <f t="shared" si="139"/>
        <v>8536.7310372287466</v>
      </c>
      <c r="E446" s="63">
        <f t="shared" si="139"/>
        <v>75000</v>
      </c>
      <c r="F446" s="63">
        <f t="shared" si="139"/>
        <v>9954.2106310969539</v>
      </c>
      <c r="G446" s="63">
        <f t="shared" si="139"/>
        <v>75000</v>
      </c>
      <c r="H446" s="63">
        <v>12157.33</v>
      </c>
      <c r="I446" s="63">
        <v>12157.33</v>
      </c>
      <c r="J446" s="63">
        <v>135872.65</v>
      </c>
      <c r="K446" s="64">
        <f t="shared" si="128"/>
        <v>1117.6191647343619</v>
      </c>
    </row>
    <row r="447" spans="1:11" x14ac:dyDescent="0.25">
      <c r="A447" s="65">
        <v>3</v>
      </c>
      <c r="B447" s="66" t="s">
        <v>109</v>
      </c>
      <c r="C447" s="67">
        <f t="shared" ref="C447:G447" si="140">C448+C467</f>
        <v>64320</v>
      </c>
      <c r="D447" s="67">
        <f t="shared" si="140"/>
        <v>8536.7310372287466</v>
      </c>
      <c r="E447" s="67">
        <f t="shared" si="140"/>
        <v>75000</v>
      </c>
      <c r="F447" s="67">
        <f t="shared" si="140"/>
        <v>9954.2106310969539</v>
      </c>
      <c r="G447" s="67">
        <f t="shared" si="140"/>
        <v>75000</v>
      </c>
      <c r="H447" s="67">
        <v>12157.33</v>
      </c>
      <c r="I447" s="67">
        <v>12157.33</v>
      </c>
      <c r="J447" s="67">
        <v>135872.65</v>
      </c>
      <c r="K447" s="121">
        <f t="shared" si="128"/>
        <v>1117.6191647343619</v>
      </c>
    </row>
    <row r="448" spans="1:11" x14ac:dyDescent="0.25">
      <c r="A448" s="69">
        <v>32</v>
      </c>
      <c r="B448" s="70" t="s">
        <v>66</v>
      </c>
      <c r="C448" s="71">
        <f t="shared" ref="C448:G448" si="141">C449+C453+C460+C465</f>
        <v>64320</v>
      </c>
      <c r="D448" s="71">
        <f t="shared" si="141"/>
        <v>8536.7310372287466</v>
      </c>
      <c r="E448" s="71">
        <f t="shared" si="141"/>
        <v>75000</v>
      </c>
      <c r="F448" s="71">
        <f t="shared" si="141"/>
        <v>9954.2106310969539</v>
      </c>
      <c r="G448" s="71">
        <f t="shared" si="141"/>
        <v>75000</v>
      </c>
      <c r="H448" s="71">
        <v>12157.33</v>
      </c>
      <c r="I448" s="71">
        <v>12157.33</v>
      </c>
      <c r="J448" s="71">
        <v>135872.65</v>
      </c>
      <c r="K448" s="128">
        <f t="shared" si="128"/>
        <v>1117.6191647343619</v>
      </c>
    </row>
    <row r="449" spans="1:11" x14ac:dyDescent="0.25">
      <c r="A449" s="72">
        <v>321</v>
      </c>
      <c r="B449" s="73" t="s">
        <v>124</v>
      </c>
      <c r="C449" s="36">
        <f t="shared" ref="C449:J449" si="142">SUM(C450:C452)</f>
        <v>0</v>
      </c>
      <c r="D449" s="36">
        <f t="shared" si="142"/>
        <v>0</v>
      </c>
      <c r="E449" s="36">
        <f t="shared" si="142"/>
        <v>0</v>
      </c>
      <c r="F449" s="36">
        <f t="shared" si="142"/>
        <v>0</v>
      </c>
      <c r="G449" s="36">
        <f t="shared" si="142"/>
        <v>0</v>
      </c>
      <c r="H449" s="36">
        <v>0</v>
      </c>
      <c r="I449" s="36">
        <v>0</v>
      </c>
      <c r="J449" s="36">
        <f t="shared" si="142"/>
        <v>0</v>
      </c>
      <c r="K449" s="68">
        <v>0</v>
      </c>
    </row>
    <row r="450" spans="1:11" x14ac:dyDescent="0.25">
      <c r="A450" s="115">
        <v>3211</v>
      </c>
      <c r="B450" s="75" t="s">
        <v>125</v>
      </c>
      <c r="C450" s="38">
        <v>0</v>
      </c>
      <c r="D450" s="38">
        <f>C450/7.5345</f>
        <v>0</v>
      </c>
      <c r="E450" s="42">
        <v>0</v>
      </c>
      <c r="F450" s="38">
        <f>E450/7.5345</f>
        <v>0</v>
      </c>
      <c r="G450" s="38">
        <v>0</v>
      </c>
      <c r="H450" s="42">
        <f>G450/7.5345</f>
        <v>0</v>
      </c>
      <c r="I450" s="108">
        <v>0</v>
      </c>
      <c r="J450" s="42">
        <v>0</v>
      </c>
      <c r="K450" s="68">
        <v>0</v>
      </c>
    </row>
    <row r="451" spans="1:11" x14ac:dyDescent="0.25">
      <c r="A451" s="115">
        <v>3213</v>
      </c>
      <c r="B451" s="116" t="s">
        <v>126</v>
      </c>
      <c r="C451" s="38">
        <v>0</v>
      </c>
      <c r="D451" s="38">
        <f>C451/7.5345</f>
        <v>0</v>
      </c>
      <c r="E451" s="42">
        <v>0</v>
      </c>
      <c r="F451" s="38">
        <f>E451/7.5345</f>
        <v>0</v>
      </c>
      <c r="G451" s="38">
        <v>0</v>
      </c>
      <c r="H451" s="42">
        <f>G451/7.5345</f>
        <v>0</v>
      </c>
      <c r="I451" s="108">
        <v>0</v>
      </c>
      <c r="J451" s="42">
        <v>0</v>
      </c>
      <c r="K451" s="68">
        <v>0</v>
      </c>
    </row>
    <row r="452" spans="1:11" x14ac:dyDescent="0.25">
      <c r="A452" s="74">
        <v>3214</v>
      </c>
      <c r="B452" s="75" t="s">
        <v>127</v>
      </c>
      <c r="C452" s="38">
        <v>0</v>
      </c>
      <c r="D452" s="38">
        <f>C452/7.5345</f>
        <v>0</v>
      </c>
      <c r="E452" s="42">
        <v>0</v>
      </c>
      <c r="F452" s="38">
        <f>E452/7.5345</f>
        <v>0</v>
      </c>
      <c r="G452" s="38">
        <v>0</v>
      </c>
      <c r="H452" s="42">
        <f>G452/7.5345</f>
        <v>0</v>
      </c>
      <c r="I452" s="108">
        <v>0</v>
      </c>
      <c r="J452" s="42">
        <v>0</v>
      </c>
      <c r="K452" s="68">
        <v>0</v>
      </c>
    </row>
    <row r="453" spans="1:11" x14ac:dyDescent="0.25">
      <c r="A453" s="72">
        <v>322</v>
      </c>
      <c r="B453" s="73" t="s">
        <v>110</v>
      </c>
      <c r="C453" s="36">
        <f t="shared" ref="C453:G453" si="143">SUM(C454:C459)</f>
        <v>64320</v>
      </c>
      <c r="D453" s="36">
        <f t="shared" si="143"/>
        <v>8536.7310372287466</v>
      </c>
      <c r="E453" s="36">
        <f t="shared" si="143"/>
        <v>75000</v>
      </c>
      <c r="F453" s="36">
        <f t="shared" si="143"/>
        <v>9954.2106310969539</v>
      </c>
      <c r="G453" s="36">
        <f t="shared" si="143"/>
        <v>75000</v>
      </c>
      <c r="H453" s="36">
        <v>10153.209999999999</v>
      </c>
      <c r="I453" s="36">
        <v>10153.209999999999</v>
      </c>
      <c r="J453" s="36">
        <v>0</v>
      </c>
      <c r="K453" s="68">
        <f>J453/H453*100</f>
        <v>0</v>
      </c>
    </row>
    <row r="454" spans="1:11" x14ac:dyDescent="0.25">
      <c r="A454" s="74">
        <v>3221</v>
      </c>
      <c r="B454" s="75" t="s">
        <v>128</v>
      </c>
      <c r="C454" s="38">
        <v>0</v>
      </c>
      <c r="D454" s="38">
        <f t="shared" ref="D454:D459" si="144">C454/7.5345</f>
        <v>0</v>
      </c>
      <c r="E454" s="42">
        <v>0</v>
      </c>
      <c r="F454" s="38">
        <f t="shared" ref="F454:F459" si="145">E454/7.5345</f>
        <v>0</v>
      </c>
      <c r="G454" s="38">
        <v>0</v>
      </c>
      <c r="H454" s="42">
        <f>G454/7.5345</f>
        <v>0</v>
      </c>
      <c r="I454" s="108">
        <v>0</v>
      </c>
      <c r="J454" s="42">
        <v>0</v>
      </c>
      <c r="K454" s="68">
        <v>0</v>
      </c>
    </row>
    <row r="455" spans="1:11" x14ac:dyDescent="0.25">
      <c r="A455" s="74">
        <v>3222</v>
      </c>
      <c r="B455" s="75" t="s">
        <v>111</v>
      </c>
      <c r="C455" s="38">
        <v>64320</v>
      </c>
      <c r="D455" s="38">
        <f t="shared" si="144"/>
        <v>8536.7310372287466</v>
      </c>
      <c r="E455" s="42">
        <v>75000</v>
      </c>
      <c r="F455" s="38">
        <f t="shared" si="145"/>
        <v>9954.2106310969539</v>
      </c>
      <c r="G455" s="38">
        <v>75000</v>
      </c>
      <c r="H455" s="42">
        <v>9476.41</v>
      </c>
      <c r="I455" s="108">
        <v>9476.41</v>
      </c>
      <c r="J455" s="42">
        <v>135872.65</v>
      </c>
      <c r="K455" s="68">
        <f>J455/H455*100</f>
        <v>1433.7987697872927</v>
      </c>
    </row>
    <row r="456" spans="1:11" x14ac:dyDescent="0.25">
      <c r="A456" s="74">
        <v>3223</v>
      </c>
      <c r="B456" s="75" t="s">
        <v>129</v>
      </c>
      <c r="C456" s="38">
        <v>0</v>
      </c>
      <c r="D456" s="38">
        <f t="shared" si="144"/>
        <v>0</v>
      </c>
      <c r="E456" s="42">
        <v>0</v>
      </c>
      <c r="F456" s="38">
        <f t="shared" si="145"/>
        <v>0</v>
      </c>
      <c r="G456" s="38">
        <v>0</v>
      </c>
      <c r="H456" s="42">
        <v>676.8</v>
      </c>
      <c r="I456" s="108">
        <v>676.8</v>
      </c>
      <c r="J456" s="42">
        <v>0</v>
      </c>
      <c r="K456" s="68">
        <v>0</v>
      </c>
    </row>
    <row r="457" spans="1:11" ht="26.25" x14ac:dyDescent="0.25">
      <c r="A457" s="74">
        <v>3224</v>
      </c>
      <c r="B457" s="75" t="s">
        <v>151</v>
      </c>
      <c r="C457" s="38">
        <v>0</v>
      </c>
      <c r="D457" s="38">
        <f t="shared" si="144"/>
        <v>0</v>
      </c>
      <c r="E457" s="42">
        <v>0</v>
      </c>
      <c r="F457" s="38">
        <f t="shared" si="145"/>
        <v>0</v>
      </c>
      <c r="G457" s="38">
        <v>0</v>
      </c>
      <c r="H457" s="42">
        <f>G457/7.5345</f>
        <v>0</v>
      </c>
      <c r="I457" s="108">
        <v>0</v>
      </c>
      <c r="J457" s="42">
        <v>0</v>
      </c>
      <c r="K457" s="68">
        <v>0</v>
      </c>
    </row>
    <row r="458" spans="1:11" x14ac:dyDescent="0.25">
      <c r="A458" s="74">
        <v>3225</v>
      </c>
      <c r="B458" s="75" t="s">
        <v>130</v>
      </c>
      <c r="C458" s="38">
        <v>0</v>
      </c>
      <c r="D458" s="38">
        <f t="shared" si="144"/>
        <v>0</v>
      </c>
      <c r="E458" s="42">
        <v>0</v>
      </c>
      <c r="F458" s="38">
        <f t="shared" si="145"/>
        <v>0</v>
      </c>
      <c r="G458" s="38">
        <v>0</v>
      </c>
      <c r="H458" s="42">
        <f>G458/7.5345</f>
        <v>0</v>
      </c>
      <c r="I458" s="108">
        <v>0</v>
      </c>
      <c r="J458" s="42">
        <v>0</v>
      </c>
      <c r="K458" s="68">
        <v>0</v>
      </c>
    </row>
    <row r="459" spans="1:11" ht="26.25" x14ac:dyDescent="0.25">
      <c r="A459" s="74">
        <v>3227</v>
      </c>
      <c r="B459" s="75" t="s">
        <v>131</v>
      </c>
      <c r="C459" s="38">
        <v>0</v>
      </c>
      <c r="D459" s="38">
        <f t="shared" si="144"/>
        <v>0</v>
      </c>
      <c r="E459" s="42">
        <v>0</v>
      </c>
      <c r="F459" s="38">
        <f t="shared" si="145"/>
        <v>0</v>
      </c>
      <c r="G459" s="38">
        <v>0</v>
      </c>
      <c r="H459" s="42">
        <f>G459/7.5345</f>
        <v>0</v>
      </c>
      <c r="I459" s="108">
        <v>0</v>
      </c>
      <c r="J459" s="42">
        <v>0</v>
      </c>
      <c r="K459" s="68">
        <v>0</v>
      </c>
    </row>
    <row r="460" spans="1:11" x14ac:dyDescent="0.25">
      <c r="A460" s="72">
        <v>323</v>
      </c>
      <c r="B460" s="73" t="s">
        <v>132</v>
      </c>
      <c r="C460" s="36">
        <f t="shared" ref="C460:J460" si="146">SUM(C461:C464)</f>
        <v>0</v>
      </c>
      <c r="D460" s="36">
        <f t="shared" si="146"/>
        <v>0</v>
      </c>
      <c r="E460" s="36">
        <f t="shared" si="146"/>
        <v>0</v>
      </c>
      <c r="F460" s="36">
        <f t="shared" si="146"/>
        <v>0</v>
      </c>
      <c r="G460" s="36">
        <f t="shared" si="146"/>
        <v>0</v>
      </c>
      <c r="H460" s="36">
        <v>2004.12</v>
      </c>
      <c r="I460" s="36">
        <v>2004.12</v>
      </c>
      <c r="J460" s="36">
        <f t="shared" si="146"/>
        <v>0</v>
      </c>
      <c r="K460" s="68">
        <v>0</v>
      </c>
    </row>
    <row r="461" spans="1:11" x14ac:dyDescent="0.25">
      <c r="A461" s="74">
        <v>3232</v>
      </c>
      <c r="B461" s="75" t="s">
        <v>152</v>
      </c>
      <c r="C461" s="38">
        <v>0</v>
      </c>
      <c r="D461" s="38">
        <f>C461/7.5345</f>
        <v>0</v>
      </c>
      <c r="E461" s="42">
        <v>0</v>
      </c>
      <c r="F461" s="38">
        <f>E461/7.5345</f>
        <v>0</v>
      </c>
      <c r="G461" s="38">
        <v>0</v>
      </c>
      <c r="H461" s="42">
        <f>G461/7.5345</f>
        <v>0</v>
      </c>
      <c r="I461" s="108">
        <v>0</v>
      </c>
      <c r="J461" s="42">
        <v>0</v>
      </c>
      <c r="K461" s="68">
        <v>0</v>
      </c>
    </row>
    <row r="462" spans="1:11" x14ac:dyDescent="0.25">
      <c r="A462" s="74">
        <v>3234</v>
      </c>
      <c r="B462" s="75" t="s">
        <v>135</v>
      </c>
      <c r="C462" s="38">
        <v>0</v>
      </c>
      <c r="D462" s="38">
        <f>C462/7.5345</f>
        <v>0</v>
      </c>
      <c r="E462" s="42">
        <v>0</v>
      </c>
      <c r="F462" s="38">
        <f>E462/7.5345</f>
        <v>0</v>
      </c>
      <c r="G462" s="38">
        <v>0</v>
      </c>
      <c r="H462" s="42">
        <v>676.89</v>
      </c>
      <c r="I462" s="108">
        <v>676.89</v>
      </c>
      <c r="J462" s="42">
        <v>0</v>
      </c>
      <c r="K462" s="68">
        <v>0</v>
      </c>
    </row>
    <row r="463" spans="1:11" x14ac:dyDescent="0.25">
      <c r="A463" s="74">
        <v>3236</v>
      </c>
      <c r="B463" s="75" t="s">
        <v>137</v>
      </c>
      <c r="C463" s="38">
        <v>0</v>
      </c>
      <c r="D463" s="38">
        <f>C463/7.5345</f>
        <v>0</v>
      </c>
      <c r="E463" s="42">
        <v>0</v>
      </c>
      <c r="F463" s="38">
        <f>E463/7.5345</f>
        <v>0</v>
      </c>
      <c r="G463" s="38">
        <v>0</v>
      </c>
      <c r="H463" s="42">
        <v>1327.23</v>
      </c>
      <c r="I463" s="108">
        <v>1327.23</v>
      </c>
      <c r="J463" s="42">
        <v>0</v>
      </c>
      <c r="K463" s="68">
        <v>0</v>
      </c>
    </row>
    <row r="464" spans="1:11" x14ac:dyDescent="0.25">
      <c r="A464" s="74">
        <v>3239</v>
      </c>
      <c r="B464" s="75" t="s">
        <v>140</v>
      </c>
      <c r="C464" s="38">
        <v>0</v>
      </c>
      <c r="D464" s="38">
        <f>C464/7.5345</f>
        <v>0</v>
      </c>
      <c r="E464" s="42">
        <v>0</v>
      </c>
      <c r="F464" s="38">
        <f>E464/7.5345</f>
        <v>0</v>
      </c>
      <c r="G464" s="38">
        <v>0</v>
      </c>
      <c r="H464" s="42">
        <f>G464/7.5345</f>
        <v>0</v>
      </c>
      <c r="I464" s="108">
        <v>0</v>
      </c>
      <c r="J464" s="42">
        <v>0</v>
      </c>
      <c r="K464" s="68">
        <v>0</v>
      </c>
    </row>
    <row r="465" spans="1:11" ht="26.25" x14ac:dyDescent="0.25">
      <c r="A465" s="88">
        <v>329</v>
      </c>
      <c r="B465" s="89" t="s">
        <v>141</v>
      </c>
      <c r="C465" s="36">
        <f t="shared" ref="C465:J465" si="147">C466</f>
        <v>0</v>
      </c>
      <c r="D465" s="36">
        <f t="shared" si="147"/>
        <v>0</v>
      </c>
      <c r="E465" s="36">
        <f t="shared" si="147"/>
        <v>0</v>
      </c>
      <c r="F465" s="36">
        <f t="shared" si="147"/>
        <v>0</v>
      </c>
      <c r="G465" s="36">
        <f t="shared" si="147"/>
        <v>0</v>
      </c>
      <c r="H465" s="36">
        <f t="shared" si="147"/>
        <v>0</v>
      </c>
      <c r="I465" s="36">
        <v>0</v>
      </c>
      <c r="J465" s="36">
        <f t="shared" si="147"/>
        <v>0</v>
      </c>
      <c r="K465" s="68">
        <v>0</v>
      </c>
    </row>
    <row r="466" spans="1:11" ht="26.25" x14ac:dyDescent="0.25">
      <c r="A466" s="74">
        <v>3299</v>
      </c>
      <c r="B466" s="75" t="s">
        <v>141</v>
      </c>
      <c r="C466" s="38">
        <v>0</v>
      </c>
      <c r="D466" s="38">
        <f>C466/7.5345</f>
        <v>0</v>
      </c>
      <c r="E466" s="42">
        <v>0</v>
      </c>
      <c r="F466" s="38">
        <f>E466/7.5345</f>
        <v>0</v>
      </c>
      <c r="G466" s="38">
        <v>0</v>
      </c>
      <c r="H466" s="42">
        <f>G466/7.5345</f>
        <v>0</v>
      </c>
      <c r="I466" s="108">
        <v>0</v>
      </c>
      <c r="J466" s="42">
        <v>0</v>
      </c>
      <c r="K466" s="68">
        <v>0</v>
      </c>
    </row>
    <row r="467" spans="1:11" x14ac:dyDescent="0.25">
      <c r="A467" s="86">
        <v>34</v>
      </c>
      <c r="B467" s="87" t="s">
        <v>146</v>
      </c>
      <c r="C467" s="71">
        <f t="shared" ref="C467:J468" si="148">C468</f>
        <v>0</v>
      </c>
      <c r="D467" s="71">
        <f t="shared" si="148"/>
        <v>0</v>
      </c>
      <c r="E467" s="71">
        <f t="shared" si="148"/>
        <v>0</v>
      </c>
      <c r="F467" s="71">
        <f t="shared" si="148"/>
        <v>0</v>
      </c>
      <c r="G467" s="71">
        <f t="shared" si="148"/>
        <v>0</v>
      </c>
      <c r="H467" s="71">
        <f t="shared" si="148"/>
        <v>0</v>
      </c>
      <c r="I467" s="71">
        <v>0</v>
      </c>
      <c r="J467" s="71">
        <f t="shared" si="148"/>
        <v>0</v>
      </c>
      <c r="K467" s="128">
        <v>0</v>
      </c>
    </row>
    <row r="468" spans="1:11" x14ac:dyDescent="0.25">
      <c r="A468" s="88">
        <v>343</v>
      </c>
      <c r="B468" s="89" t="s">
        <v>147</v>
      </c>
      <c r="C468" s="36">
        <f t="shared" si="148"/>
        <v>0</v>
      </c>
      <c r="D468" s="36">
        <f t="shared" si="148"/>
        <v>0</v>
      </c>
      <c r="E468" s="36">
        <f t="shared" si="148"/>
        <v>0</v>
      </c>
      <c r="F468" s="36">
        <f t="shared" si="148"/>
        <v>0</v>
      </c>
      <c r="G468" s="36">
        <f t="shared" si="148"/>
        <v>0</v>
      </c>
      <c r="H468" s="36">
        <f t="shared" si="148"/>
        <v>0</v>
      </c>
      <c r="I468" s="36">
        <v>0</v>
      </c>
      <c r="J468" s="36">
        <f t="shared" si="148"/>
        <v>0</v>
      </c>
      <c r="K468" s="68">
        <v>0</v>
      </c>
    </row>
    <row r="469" spans="1:11" ht="26.25" x14ac:dyDescent="0.25">
      <c r="A469" s="74">
        <v>3431</v>
      </c>
      <c r="B469" s="75" t="s">
        <v>148</v>
      </c>
      <c r="C469" s="38">
        <v>0</v>
      </c>
      <c r="D469" s="38">
        <f>C469/7.5345</f>
        <v>0</v>
      </c>
      <c r="E469" s="42">
        <v>0</v>
      </c>
      <c r="F469" s="38">
        <f>E469/7.5345</f>
        <v>0</v>
      </c>
      <c r="G469" s="38">
        <v>0</v>
      </c>
      <c r="H469" s="42">
        <f>G469/7.5345</f>
        <v>0</v>
      </c>
      <c r="I469" s="108">
        <v>0</v>
      </c>
      <c r="J469" s="42">
        <v>0</v>
      </c>
      <c r="K469" s="68">
        <v>0</v>
      </c>
    </row>
    <row r="470" spans="1:11" ht="15" hidden="1" customHeight="1" x14ac:dyDescent="0.25">
      <c r="A470" s="98" t="s">
        <v>203</v>
      </c>
      <c r="B470" s="81" t="s">
        <v>204</v>
      </c>
      <c r="C470" s="59">
        <f t="shared" ref="C470:J472" si="149">C471</f>
        <v>5336.85</v>
      </c>
      <c r="D470" s="59">
        <f t="shared" si="149"/>
        <v>708.32172008759699</v>
      </c>
      <c r="E470" s="59">
        <f t="shared" si="149"/>
        <v>29000</v>
      </c>
      <c r="F470" s="59">
        <f t="shared" si="149"/>
        <v>3848.9614440241558</v>
      </c>
      <c r="G470" s="59">
        <f t="shared" si="149"/>
        <v>0</v>
      </c>
      <c r="H470" s="59">
        <f t="shared" si="149"/>
        <v>0</v>
      </c>
      <c r="I470" s="59"/>
      <c r="J470" s="59">
        <f t="shared" si="149"/>
        <v>0</v>
      </c>
      <c r="K470" s="60" t="e">
        <f t="shared" ref="K470:K500" si="150">J470/H470*100</f>
        <v>#DIV/0!</v>
      </c>
    </row>
    <row r="471" spans="1:11" hidden="1" x14ac:dyDescent="0.25">
      <c r="A471" s="113" t="s">
        <v>40</v>
      </c>
      <c r="B471" s="83" t="s">
        <v>41</v>
      </c>
      <c r="C471" s="63">
        <f t="shared" si="149"/>
        <v>5336.85</v>
      </c>
      <c r="D471" s="63">
        <f t="shared" si="149"/>
        <v>708.32172008759699</v>
      </c>
      <c r="E471" s="63">
        <f t="shared" si="149"/>
        <v>29000</v>
      </c>
      <c r="F471" s="63">
        <f t="shared" si="149"/>
        <v>3848.9614440241558</v>
      </c>
      <c r="G471" s="63">
        <f t="shared" si="149"/>
        <v>0</v>
      </c>
      <c r="H471" s="63">
        <f t="shared" si="149"/>
        <v>0</v>
      </c>
      <c r="I471" s="63"/>
      <c r="J471" s="63">
        <f t="shared" si="149"/>
        <v>0</v>
      </c>
      <c r="K471" s="64" t="e">
        <f t="shared" si="150"/>
        <v>#DIV/0!</v>
      </c>
    </row>
    <row r="472" spans="1:11" hidden="1" x14ac:dyDescent="0.25">
      <c r="A472" s="65">
        <v>3</v>
      </c>
      <c r="B472" s="66" t="s">
        <v>109</v>
      </c>
      <c r="C472" s="67">
        <f t="shared" si="149"/>
        <v>5336.85</v>
      </c>
      <c r="D472" s="67">
        <f t="shared" si="149"/>
        <v>708.32172008759699</v>
      </c>
      <c r="E472" s="67">
        <f t="shared" si="149"/>
        <v>29000</v>
      </c>
      <c r="F472" s="67">
        <f t="shared" si="149"/>
        <v>3848.9614440241558</v>
      </c>
      <c r="G472" s="67">
        <f t="shared" si="149"/>
        <v>0</v>
      </c>
      <c r="H472" s="67">
        <f t="shared" si="149"/>
        <v>0</v>
      </c>
      <c r="I472" s="67"/>
      <c r="J472" s="67">
        <f t="shared" si="149"/>
        <v>0</v>
      </c>
      <c r="K472" s="68" t="e">
        <f t="shared" si="150"/>
        <v>#DIV/0!</v>
      </c>
    </row>
    <row r="473" spans="1:11" hidden="1" x14ac:dyDescent="0.25">
      <c r="A473" s="69">
        <v>32</v>
      </c>
      <c r="B473" s="70" t="s">
        <v>66</v>
      </c>
      <c r="C473" s="71">
        <f t="shared" ref="C473:J473" si="151">C474+C477+C481+C484</f>
        <v>5336.85</v>
      </c>
      <c r="D473" s="71">
        <f t="shared" si="151"/>
        <v>708.32172008759699</v>
      </c>
      <c r="E473" s="71">
        <f t="shared" si="151"/>
        <v>29000</v>
      </c>
      <c r="F473" s="71">
        <f t="shared" si="151"/>
        <v>3848.9614440241558</v>
      </c>
      <c r="G473" s="71">
        <f t="shared" si="151"/>
        <v>0</v>
      </c>
      <c r="H473" s="71">
        <f t="shared" si="151"/>
        <v>0</v>
      </c>
      <c r="I473" s="71"/>
      <c r="J473" s="71">
        <f t="shared" si="151"/>
        <v>0</v>
      </c>
      <c r="K473" s="68" t="e">
        <f t="shared" si="150"/>
        <v>#DIV/0!</v>
      </c>
    </row>
    <row r="474" spans="1:11" hidden="1" x14ac:dyDescent="0.25">
      <c r="A474" s="72">
        <v>321</v>
      </c>
      <c r="B474" s="73" t="s">
        <v>124</v>
      </c>
      <c r="C474" s="36">
        <f t="shared" ref="C474:J474" si="152">SUM(C475:C476)</f>
        <v>120</v>
      </c>
      <c r="D474" s="36">
        <f t="shared" si="152"/>
        <v>15.926737009755126</v>
      </c>
      <c r="E474" s="36">
        <f t="shared" si="152"/>
        <v>2000</v>
      </c>
      <c r="F474" s="36">
        <f t="shared" si="152"/>
        <v>265.44561682925212</v>
      </c>
      <c r="G474" s="36">
        <f t="shared" si="152"/>
        <v>0</v>
      </c>
      <c r="H474" s="36">
        <f t="shared" si="152"/>
        <v>0</v>
      </c>
      <c r="I474" s="36"/>
      <c r="J474" s="36">
        <f t="shared" si="152"/>
        <v>0</v>
      </c>
      <c r="K474" s="68" t="e">
        <f t="shared" si="150"/>
        <v>#DIV/0!</v>
      </c>
    </row>
    <row r="475" spans="1:11" hidden="1" x14ac:dyDescent="0.25">
      <c r="A475" s="115">
        <v>3211</v>
      </c>
      <c r="B475" s="75" t="s">
        <v>125</v>
      </c>
      <c r="C475" s="38">
        <v>120</v>
      </c>
      <c r="D475" s="38">
        <f>C475/7.5345</f>
        <v>15.926737009755126</v>
      </c>
      <c r="E475" s="42">
        <v>1000</v>
      </c>
      <c r="F475" s="38">
        <f>E475/7.5345</f>
        <v>132.72280841462606</v>
      </c>
      <c r="G475" s="38">
        <v>0</v>
      </c>
      <c r="H475" s="42">
        <f>G475/7.5345</f>
        <v>0</v>
      </c>
      <c r="I475" s="42"/>
      <c r="J475" s="42">
        <v>0</v>
      </c>
      <c r="K475" s="68" t="e">
        <f t="shared" si="150"/>
        <v>#DIV/0!</v>
      </c>
    </row>
    <row r="476" spans="1:11" hidden="1" x14ac:dyDescent="0.25">
      <c r="A476" s="115">
        <v>3213</v>
      </c>
      <c r="B476" s="116" t="s">
        <v>126</v>
      </c>
      <c r="C476" s="38">
        <v>0</v>
      </c>
      <c r="D476" s="38">
        <f>C476/7.5345</f>
        <v>0</v>
      </c>
      <c r="E476" s="42">
        <v>1000</v>
      </c>
      <c r="F476" s="38">
        <f>E476/7.5345</f>
        <v>132.72280841462606</v>
      </c>
      <c r="G476" s="38">
        <v>0</v>
      </c>
      <c r="H476" s="42">
        <f>G476/7.5345</f>
        <v>0</v>
      </c>
      <c r="I476" s="42"/>
      <c r="J476" s="42">
        <v>0</v>
      </c>
      <c r="K476" s="68" t="e">
        <f t="shared" si="150"/>
        <v>#DIV/0!</v>
      </c>
    </row>
    <row r="477" spans="1:11" hidden="1" x14ac:dyDescent="0.25">
      <c r="A477" s="72">
        <v>322</v>
      </c>
      <c r="B477" s="73" t="s">
        <v>110</v>
      </c>
      <c r="C477" s="36">
        <f t="shared" ref="C477:J477" si="153">SUM(C478:C480)</f>
        <v>3002.33</v>
      </c>
      <c r="D477" s="36">
        <f t="shared" si="153"/>
        <v>398.47766938748418</v>
      </c>
      <c r="E477" s="36">
        <f t="shared" si="153"/>
        <v>10000</v>
      </c>
      <c r="F477" s="36">
        <f t="shared" si="153"/>
        <v>1327.2280841462607</v>
      </c>
      <c r="G477" s="36">
        <f t="shared" si="153"/>
        <v>0</v>
      </c>
      <c r="H477" s="36">
        <f t="shared" si="153"/>
        <v>0</v>
      </c>
      <c r="I477" s="36"/>
      <c r="J477" s="36">
        <f t="shared" si="153"/>
        <v>0</v>
      </c>
      <c r="K477" s="68" t="e">
        <f t="shared" si="150"/>
        <v>#DIV/0!</v>
      </c>
    </row>
    <row r="478" spans="1:11" hidden="1" x14ac:dyDescent="0.25">
      <c r="A478" s="74">
        <v>3221</v>
      </c>
      <c r="B478" s="75" t="s">
        <v>128</v>
      </c>
      <c r="C478" s="38">
        <v>0</v>
      </c>
      <c r="D478" s="38">
        <f>C478/7.5345</f>
        <v>0</v>
      </c>
      <c r="E478" s="42">
        <v>2000</v>
      </c>
      <c r="F478" s="38">
        <f>E478/7.5345</f>
        <v>265.44561682925212</v>
      </c>
      <c r="G478" s="38">
        <v>0</v>
      </c>
      <c r="H478" s="42">
        <f>G478/7.5345</f>
        <v>0</v>
      </c>
      <c r="I478" s="42"/>
      <c r="J478" s="42">
        <v>0</v>
      </c>
      <c r="K478" s="68" t="e">
        <f t="shared" si="150"/>
        <v>#DIV/0!</v>
      </c>
    </row>
    <row r="479" spans="1:11" hidden="1" x14ac:dyDescent="0.25">
      <c r="A479" s="74">
        <v>3225</v>
      </c>
      <c r="B479" s="75" t="s">
        <v>130</v>
      </c>
      <c r="C479" s="38">
        <v>0</v>
      </c>
      <c r="D479" s="38">
        <f>C479/7.5345</f>
        <v>0</v>
      </c>
      <c r="E479" s="42">
        <v>6000</v>
      </c>
      <c r="F479" s="38">
        <f>E479/7.5345</f>
        <v>796.33685048775624</v>
      </c>
      <c r="G479" s="38">
        <v>0</v>
      </c>
      <c r="H479" s="42">
        <f>G479/7.5345</f>
        <v>0</v>
      </c>
      <c r="I479" s="42"/>
      <c r="J479" s="42">
        <v>0</v>
      </c>
      <c r="K479" s="68" t="e">
        <f t="shared" si="150"/>
        <v>#DIV/0!</v>
      </c>
    </row>
    <row r="480" spans="1:11" ht="26.25" hidden="1" x14ac:dyDescent="0.25">
      <c r="A480" s="74">
        <v>3227</v>
      </c>
      <c r="B480" s="75" t="s">
        <v>131</v>
      </c>
      <c r="C480" s="38">
        <v>3002.33</v>
      </c>
      <c r="D480" s="38">
        <f>C480/7.5345</f>
        <v>398.47766938748418</v>
      </c>
      <c r="E480" s="42">
        <v>2000</v>
      </c>
      <c r="F480" s="38">
        <f>E480/7.5345</f>
        <v>265.44561682925212</v>
      </c>
      <c r="G480" s="38">
        <v>0</v>
      </c>
      <c r="H480" s="42">
        <f>G480/7.5345</f>
        <v>0</v>
      </c>
      <c r="I480" s="42"/>
      <c r="J480" s="42">
        <v>0</v>
      </c>
      <c r="K480" s="68" t="e">
        <f t="shared" si="150"/>
        <v>#DIV/0!</v>
      </c>
    </row>
    <row r="481" spans="1:11" hidden="1" x14ac:dyDescent="0.25">
      <c r="A481" s="88">
        <v>323</v>
      </c>
      <c r="B481" s="89" t="s">
        <v>132</v>
      </c>
      <c r="C481" s="36">
        <f t="shared" ref="C481:J481" si="154">SUM(C482:C483)</f>
        <v>632.19000000000005</v>
      </c>
      <c r="D481" s="36">
        <f t="shared" si="154"/>
        <v>83.906032251642443</v>
      </c>
      <c r="E481" s="36">
        <f t="shared" si="154"/>
        <v>8000</v>
      </c>
      <c r="F481" s="36">
        <f t="shared" si="154"/>
        <v>1061.7824673170085</v>
      </c>
      <c r="G481" s="36">
        <f t="shared" si="154"/>
        <v>0</v>
      </c>
      <c r="H481" s="36">
        <f t="shared" si="154"/>
        <v>0</v>
      </c>
      <c r="I481" s="36"/>
      <c r="J481" s="36">
        <f t="shared" si="154"/>
        <v>0</v>
      </c>
      <c r="K481" s="68" t="e">
        <f t="shared" si="150"/>
        <v>#DIV/0!</v>
      </c>
    </row>
    <row r="482" spans="1:11" hidden="1" x14ac:dyDescent="0.25">
      <c r="A482" s="74">
        <v>3237</v>
      </c>
      <c r="B482" s="75" t="s">
        <v>138</v>
      </c>
      <c r="C482" s="38">
        <v>632.19000000000005</v>
      </c>
      <c r="D482" s="38">
        <f>C482/7.5345</f>
        <v>83.906032251642443</v>
      </c>
      <c r="E482" s="42">
        <v>7000</v>
      </c>
      <c r="F482" s="38">
        <f>E482/7.5345</f>
        <v>929.05965890238235</v>
      </c>
      <c r="G482" s="38">
        <v>0</v>
      </c>
      <c r="H482" s="42">
        <f>G482/7.5345</f>
        <v>0</v>
      </c>
      <c r="I482" s="42"/>
      <c r="J482" s="42">
        <v>0</v>
      </c>
      <c r="K482" s="68" t="e">
        <f t="shared" si="150"/>
        <v>#DIV/0!</v>
      </c>
    </row>
    <row r="483" spans="1:11" hidden="1" x14ac:dyDescent="0.25">
      <c r="A483" s="74">
        <v>3239</v>
      </c>
      <c r="B483" s="75" t="s">
        <v>140</v>
      </c>
      <c r="C483" s="38">
        <v>0</v>
      </c>
      <c r="D483" s="38">
        <f>C483/7.5345</f>
        <v>0</v>
      </c>
      <c r="E483" s="42">
        <v>1000</v>
      </c>
      <c r="F483" s="38">
        <f>E483/7.5345</f>
        <v>132.72280841462606</v>
      </c>
      <c r="G483" s="38">
        <v>0</v>
      </c>
      <c r="H483" s="42">
        <f>G483/7.5345</f>
        <v>0</v>
      </c>
      <c r="I483" s="42"/>
      <c r="J483" s="42">
        <v>0</v>
      </c>
      <c r="K483" s="68" t="e">
        <f t="shared" si="150"/>
        <v>#DIV/0!</v>
      </c>
    </row>
    <row r="484" spans="1:11" ht="26.25" hidden="1" x14ac:dyDescent="0.25">
      <c r="A484" s="88">
        <v>329</v>
      </c>
      <c r="B484" s="89" t="s">
        <v>141</v>
      </c>
      <c r="C484" s="36">
        <f t="shared" ref="C484:J484" si="155">C485</f>
        <v>1582.33</v>
      </c>
      <c r="D484" s="36">
        <f t="shared" si="155"/>
        <v>210.01128143871523</v>
      </c>
      <c r="E484" s="36">
        <f t="shared" si="155"/>
        <v>9000</v>
      </c>
      <c r="F484" s="36">
        <f t="shared" si="155"/>
        <v>1194.5052757316344</v>
      </c>
      <c r="G484" s="36">
        <f t="shared" si="155"/>
        <v>0</v>
      </c>
      <c r="H484" s="36">
        <f t="shared" si="155"/>
        <v>0</v>
      </c>
      <c r="I484" s="36"/>
      <c r="J484" s="36">
        <f t="shared" si="155"/>
        <v>0</v>
      </c>
      <c r="K484" s="68" t="e">
        <f t="shared" si="150"/>
        <v>#DIV/0!</v>
      </c>
    </row>
    <row r="485" spans="1:11" ht="26.25" hidden="1" x14ac:dyDescent="0.25">
      <c r="A485" s="74">
        <v>3299</v>
      </c>
      <c r="B485" s="75" t="s">
        <v>141</v>
      </c>
      <c r="C485" s="38">
        <v>1582.33</v>
      </c>
      <c r="D485" s="38">
        <f>C485/7.5345</f>
        <v>210.01128143871523</v>
      </c>
      <c r="E485" s="42">
        <v>9000</v>
      </c>
      <c r="F485" s="38">
        <f>E485/7.5345</f>
        <v>1194.5052757316344</v>
      </c>
      <c r="G485" s="38">
        <v>0</v>
      </c>
      <c r="H485" s="42">
        <f>G485/7.5345</f>
        <v>0</v>
      </c>
      <c r="I485" s="42"/>
      <c r="J485" s="42">
        <v>0</v>
      </c>
      <c r="K485" s="68" t="e">
        <f t="shared" si="150"/>
        <v>#DIV/0!</v>
      </c>
    </row>
    <row r="486" spans="1:11" x14ac:dyDescent="0.25">
      <c r="A486" s="190" t="s">
        <v>205</v>
      </c>
      <c r="B486" s="191" t="s">
        <v>206</v>
      </c>
      <c r="C486" s="59">
        <f>C487+C503</f>
        <v>531467.17000000004</v>
      </c>
      <c r="D486" s="59">
        <f>D487+D503</f>
        <v>70537.815382573492</v>
      </c>
      <c r="E486" s="59">
        <f>E487+E503</f>
        <v>602500</v>
      </c>
      <c r="F486" s="59">
        <f>F487+F503</f>
        <v>79965.492069812186</v>
      </c>
      <c r="G486" s="59">
        <f>G487+G503</f>
        <v>489030</v>
      </c>
      <c r="H486" s="159">
        <v>23544.880000000001</v>
      </c>
      <c r="I486" s="159">
        <v>23544.880000000001</v>
      </c>
      <c r="J486" s="159">
        <v>33736.46</v>
      </c>
      <c r="K486" s="160">
        <f t="shared" si="150"/>
        <v>143.28575894207148</v>
      </c>
    </row>
    <row r="487" spans="1:11" x14ac:dyDescent="0.25">
      <c r="A487" s="82" t="s">
        <v>46</v>
      </c>
      <c r="B487" s="117" t="s">
        <v>47</v>
      </c>
      <c r="C487" s="63">
        <f t="shared" ref="C487:G487" si="156">C488</f>
        <v>120463.03</v>
      </c>
      <c r="D487" s="63">
        <f t="shared" si="156"/>
        <v>15988.191651735349</v>
      </c>
      <c r="E487" s="63">
        <f t="shared" si="156"/>
        <v>144280</v>
      </c>
      <c r="F487" s="63">
        <f t="shared" si="156"/>
        <v>19149.246798062246</v>
      </c>
      <c r="G487" s="63">
        <f t="shared" si="156"/>
        <v>117530</v>
      </c>
      <c r="H487" s="63">
        <v>5886.12</v>
      </c>
      <c r="I487" s="63">
        <v>5886.12</v>
      </c>
      <c r="J487" s="63">
        <v>4708.49</v>
      </c>
      <c r="K487" s="64">
        <f t="shared" si="150"/>
        <v>79.993102417212015</v>
      </c>
    </row>
    <row r="488" spans="1:11" x14ac:dyDescent="0.25">
      <c r="A488" s="84">
        <v>3</v>
      </c>
      <c r="B488" s="85" t="s">
        <v>109</v>
      </c>
      <c r="C488" s="67">
        <f t="shared" ref="C488:G488" si="157">C489+C498</f>
        <v>120463.03</v>
      </c>
      <c r="D488" s="67">
        <f t="shared" si="157"/>
        <v>15988.191651735349</v>
      </c>
      <c r="E488" s="67">
        <f t="shared" si="157"/>
        <v>144280</v>
      </c>
      <c r="F488" s="67">
        <f t="shared" si="157"/>
        <v>19149.246798062246</v>
      </c>
      <c r="G488" s="67">
        <f t="shared" si="157"/>
        <v>117530</v>
      </c>
      <c r="H488" s="67">
        <v>5886.12</v>
      </c>
      <c r="I488" s="67">
        <v>5886.12</v>
      </c>
      <c r="J488" s="67">
        <v>4708.49</v>
      </c>
      <c r="K488" s="121">
        <f t="shared" si="150"/>
        <v>79.993102417212015</v>
      </c>
    </row>
    <row r="489" spans="1:11" x14ac:dyDescent="0.25">
      <c r="A489" s="86">
        <v>31</v>
      </c>
      <c r="B489" s="87" t="s">
        <v>65</v>
      </c>
      <c r="C489" s="71">
        <f>C490+C494+C496</f>
        <v>118952.39</v>
      </c>
      <c r="D489" s="71">
        <f>D490+D494+D496</f>
        <v>15787.695268431879</v>
      </c>
      <c r="E489" s="71">
        <f>E490+E494+E496</f>
        <v>139760</v>
      </c>
      <c r="F489" s="71">
        <f>F490+F494+F496</f>
        <v>18549.339704028138</v>
      </c>
      <c r="G489" s="71">
        <f>G490+G494+G496</f>
        <v>113010</v>
      </c>
      <c r="H489" s="71">
        <v>5743.58</v>
      </c>
      <c r="I489" s="71">
        <v>5743.58</v>
      </c>
      <c r="J489" s="71">
        <v>3840.1</v>
      </c>
      <c r="K489" s="128">
        <f t="shared" si="150"/>
        <v>66.858997350084792</v>
      </c>
    </row>
    <row r="490" spans="1:11" x14ac:dyDescent="0.25">
      <c r="A490" s="88">
        <v>311</v>
      </c>
      <c r="B490" s="89" t="s">
        <v>164</v>
      </c>
      <c r="C490" s="36">
        <f>SUM(C491:C493)</f>
        <v>99800.8</v>
      </c>
      <c r="D490" s="36">
        <f>SUM(D491:D493)</f>
        <v>13245.842458026411</v>
      </c>
      <c r="E490" s="36">
        <f>SUM(E491:E493)</f>
        <v>120680</v>
      </c>
      <c r="F490" s="36">
        <f>SUM(F491:F493)</f>
        <v>16016.988519477072</v>
      </c>
      <c r="G490" s="36">
        <f>SUM(G491:G493)</f>
        <v>97880</v>
      </c>
      <c r="H490" s="36">
        <v>4645.3</v>
      </c>
      <c r="I490" s="36">
        <v>4645.3</v>
      </c>
      <c r="J490" s="36">
        <v>3840.1</v>
      </c>
      <c r="K490" s="68">
        <f t="shared" si="150"/>
        <v>82.666350935354004</v>
      </c>
    </row>
    <row r="491" spans="1:11" x14ac:dyDescent="0.25">
      <c r="A491" s="74">
        <v>3111</v>
      </c>
      <c r="B491" s="75" t="s">
        <v>165</v>
      </c>
      <c r="C491" s="38">
        <v>99800.8</v>
      </c>
      <c r="D491" s="38">
        <f>C491/7.5345</f>
        <v>13245.842458026411</v>
      </c>
      <c r="E491" s="42">
        <v>115680</v>
      </c>
      <c r="F491" s="38">
        <f>E491/7.5345</f>
        <v>15353.374477403941</v>
      </c>
      <c r="G491" s="38">
        <v>91680</v>
      </c>
      <c r="H491" s="42">
        <v>4645.3</v>
      </c>
      <c r="I491" s="108">
        <v>4645.3</v>
      </c>
      <c r="J491" s="42">
        <v>3840.1</v>
      </c>
      <c r="K491" s="68">
        <f t="shared" si="150"/>
        <v>82.666350935354004</v>
      </c>
    </row>
    <row r="492" spans="1:11" x14ac:dyDescent="0.25">
      <c r="A492" s="74">
        <v>3113</v>
      </c>
      <c r="B492" s="75" t="s">
        <v>194</v>
      </c>
      <c r="C492" s="38">
        <v>0</v>
      </c>
      <c r="D492" s="38">
        <f>C492/7.5345</f>
        <v>0</v>
      </c>
      <c r="E492" s="42">
        <v>3800</v>
      </c>
      <c r="F492" s="38">
        <f>E492/7.5345</f>
        <v>504.346671975579</v>
      </c>
      <c r="G492" s="38">
        <v>3800</v>
      </c>
      <c r="H492" s="42">
        <v>0</v>
      </c>
      <c r="I492" s="108">
        <v>0</v>
      </c>
      <c r="J492" s="42">
        <v>0</v>
      </c>
      <c r="K492" s="68">
        <v>0</v>
      </c>
    </row>
    <row r="493" spans="1:11" x14ac:dyDescent="0.25">
      <c r="A493" s="74">
        <v>3114</v>
      </c>
      <c r="B493" s="75" t="s">
        <v>195</v>
      </c>
      <c r="C493" s="38">
        <v>0</v>
      </c>
      <c r="D493" s="38">
        <f>C493/7.5345</f>
        <v>0</v>
      </c>
      <c r="E493" s="42">
        <v>1200</v>
      </c>
      <c r="F493" s="38">
        <f>E493/7.5345</f>
        <v>159.26737009755126</v>
      </c>
      <c r="G493" s="38">
        <v>2400</v>
      </c>
      <c r="H493" s="42">
        <v>0</v>
      </c>
      <c r="I493" s="108">
        <v>0</v>
      </c>
      <c r="J493" s="42">
        <v>0</v>
      </c>
      <c r="K493" s="68">
        <v>0</v>
      </c>
    </row>
    <row r="494" spans="1:11" x14ac:dyDescent="0.25">
      <c r="A494" s="88">
        <v>312</v>
      </c>
      <c r="B494" s="89" t="s">
        <v>166</v>
      </c>
      <c r="C494" s="36">
        <f t="shared" ref="C494:G494" si="158">C495</f>
        <v>0</v>
      </c>
      <c r="D494" s="36">
        <f t="shared" si="158"/>
        <v>0</v>
      </c>
      <c r="E494" s="36">
        <f t="shared" si="158"/>
        <v>0</v>
      </c>
      <c r="F494" s="36">
        <f t="shared" si="158"/>
        <v>0</v>
      </c>
      <c r="G494" s="36">
        <f t="shared" si="158"/>
        <v>0</v>
      </c>
      <c r="H494" s="36">
        <v>331.81</v>
      </c>
      <c r="I494" s="36">
        <v>331.81</v>
      </c>
      <c r="J494" s="36">
        <v>133.33000000000001</v>
      </c>
      <c r="K494" s="68">
        <v>0</v>
      </c>
    </row>
    <row r="495" spans="1:11" x14ac:dyDescent="0.25">
      <c r="A495" s="74">
        <v>3121</v>
      </c>
      <c r="B495" s="75" t="s">
        <v>166</v>
      </c>
      <c r="C495" s="38">
        <v>0</v>
      </c>
      <c r="D495" s="38">
        <f>C495/7.5345</f>
        <v>0</v>
      </c>
      <c r="E495" s="42">
        <v>0</v>
      </c>
      <c r="F495" s="38">
        <f>E495/7.5345</f>
        <v>0</v>
      </c>
      <c r="G495" s="38">
        <v>0</v>
      </c>
      <c r="H495" s="42">
        <v>331.81</v>
      </c>
      <c r="I495" s="108">
        <v>331.81</v>
      </c>
      <c r="J495" s="42">
        <v>133.33000000000001</v>
      </c>
      <c r="K495" s="68">
        <v>0</v>
      </c>
    </row>
    <row r="496" spans="1:11" x14ac:dyDescent="0.25">
      <c r="A496" s="88">
        <v>313</v>
      </c>
      <c r="B496" s="89" t="s">
        <v>167</v>
      </c>
      <c r="C496" s="36">
        <f t="shared" ref="C496:G496" si="159">C497</f>
        <v>19151.59</v>
      </c>
      <c r="D496" s="36">
        <f t="shared" si="159"/>
        <v>2541.8528104054681</v>
      </c>
      <c r="E496" s="36">
        <f t="shared" si="159"/>
        <v>19080</v>
      </c>
      <c r="F496" s="36">
        <f t="shared" si="159"/>
        <v>2532.3511845510648</v>
      </c>
      <c r="G496" s="36">
        <f t="shared" si="159"/>
        <v>15130</v>
      </c>
      <c r="H496" s="36">
        <v>766.47</v>
      </c>
      <c r="I496" s="36">
        <v>766.47</v>
      </c>
      <c r="J496" s="36">
        <v>633.61</v>
      </c>
      <c r="K496" s="68">
        <f t="shared" si="150"/>
        <v>82.665988231763805</v>
      </c>
    </row>
    <row r="497" spans="1:11" x14ac:dyDescent="0.25">
      <c r="A497" s="74">
        <v>3132</v>
      </c>
      <c r="B497" s="75" t="s">
        <v>168</v>
      </c>
      <c r="C497" s="38">
        <v>19151.59</v>
      </c>
      <c r="D497" s="38">
        <f>C497/7.5345</f>
        <v>2541.8528104054681</v>
      </c>
      <c r="E497" s="42">
        <v>19080</v>
      </c>
      <c r="F497" s="38">
        <f>E497/7.5345</f>
        <v>2532.3511845510648</v>
      </c>
      <c r="G497" s="38">
        <v>15130</v>
      </c>
      <c r="H497" s="42">
        <v>766.47</v>
      </c>
      <c r="I497" s="108">
        <v>766.47</v>
      </c>
      <c r="J497" s="42">
        <v>633.61</v>
      </c>
      <c r="K497" s="68">
        <f t="shared" si="150"/>
        <v>82.665988231763805</v>
      </c>
    </row>
    <row r="498" spans="1:11" x14ac:dyDescent="0.25">
      <c r="A498" s="86">
        <v>32</v>
      </c>
      <c r="B498" s="87" t="s">
        <v>66</v>
      </c>
      <c r="C498" s="71">
        <f t="shared" ref="C498:G498" si="160">C499+C501</f>
        <v>1510.64</v>
      </c>
      <c r="D498" s="71">
        <f t="shared" si="160"/>
        <v>200.49638330347071</v>
      </c>
      <c r="E498" s="71">
        <f t="shared" si="160"/>
        <v>4520</v>
      </c>
      <c r="F498" s="71">
        <f t="shared" si="160"/>
        <v>599.90709403410983</v>
      </c>
      <c r="G498" s="71">
        <f t="shared" si="160"/>
        <v>4520</v>
      </c>
      <c r="H498" s="71">
        <v>142.54</v>
      </c>
      <c r="I498" s="71">
        <v>142.54</v>
      </c>
      <c r="J498" s="71">
        <v>101.45</v>
      </c>
      <c r="K498" s="128">
        <f t="shared" si="150"/>
        <v>71.173004069033269</v>
      </c>
    </row>
    <row r="499" spans="1:11" x14ac:dyDescent="0.25">
      <c r="A499" s="88">
        <v>321</v>
      </c>
      <c r="B499" s="89" t="s">
        <v>124</v>
      </c>
      <c r="C499" s="36">
        <f t="shared" ref="C499:G499" si="161">C500</f>
        <v>1510.64</v>
      </c>
      <c r="D499" s="36">
        <f t="shared" si="161"/>
        <v>200.49638330347071</v>
      </c>
      <c r="E499" s="36">
        <f t="shared" si="161"/>
        <v>2520</v>
      </c>
      <c r="F499" s="36">
        <f t="shared" si="161"/>
        <v>334.46147720485766</v>
      </c>
      <c r="G499" s="36">
        <f t="shared" si="161"/>
        <v>2520</v>
      </c>
      <c r="H499" s="36">
        <v>142.54</v>
      </c>
      <c r="I499" s="36">
        <v>142.54</v>
      </c>
      <c r="J499" s="36">
        <v>101.45</v>
      </c>
      <c r="K499" s="68">
        <f t="shared" si="150"/>
        <v>71.173004069033269</v>
      </c>
    </row>
    <row r="500" spans="1:11" x14ac:dyDescent="0.25">
      <c r="A500" s="74">
        <v>3212</v>
      </c>
      <c r="B500" s="75" t="s">
        <v>169</v>
      </c>
      <c r="C500" s="38">
        <v>1510.64</v>
      </c>
      <c r="D500" s="38">
        <f>C500/7.5345</f>
        <v>200.49638330347071</v>
      </c>
      <c r="E500" s="42">
        <v>2520</v>
      </c>
      <c r="F500" s="38">
        <f>E500/7.5345</f>
        <v>334.46147720485766</v>
      </c>
      <c r="G500" s="38">
        <v>2520</v>
      </c>
      <c r="H500" s="42">
        <v>142.54</v>
      </c>
      <c r="I500" s="108">
        <v>142.54</v>
      </c>
      <c r="J500" s="42">
        <v>101.45</v>
      </c>
      <c r="K500" s="68">
        <f t="shared" si="150"/>
        <v>71.173004069033269</v>
      </c>
    </row>
    <row r="501" spans="1:11" x14ac:dyDescent="0.25">
      <c r="A501" s="72">
        <v>322</v>
      </c>
      <c r="B501" s="73" t="s">
        <v>110</v>
      </c>
      <c r="C501" s="36">
        <f t="shared" ref="C501:J501" si="162">C502</f>
        <v>0</v>
      </c>
      <c r="D501" s="36">
        <f t="shared" si="162"/>
        <v>0</v>
      </c>
      <c r="E501" s="36">
        <f t="shared" si="162"/>
        <v>2000</v>
      </c>
      <c r="F501" s="36">
        <f t="shared" si="162"/>
        <v>265.44561682925212</v>
      </c>
      <c r="G501" s="36">
        <f t="shared" si="162"/>
        <v>2000</v>
      </c>
      <c r="H501" s="36">
        <v>0</v>
      </c>
      <c r="I501" s="36">
        <v>0</v>
      </c>
      <c r="J501" s="36">
        <f t="shared" si="162"/>
        <v>0</v>
      </c>
      <c r="K501" s="68">
        <v>0</v>
      </c>
    </row>
    <row r="502" spans="1:11" x14ac:dyDescent="0.25">
      <c r="A502" s="74">
        <v>3221</v>
      </c>
      <c r="B502" s="75" t="s">
        <v>128</v>
      </c>
      <c r="C502" s="38">
        <v>0</v>
      </c>
      <c r="D502" s="38">
        <f>C502/7.5345</f>
        <v>0</v>
      </c>
      <c r="E502" s="42">
        <v>2000</v>
      </c>
      <c r="F502" s="38">
        <f>E502/7.5345</f>
        <v>265.44561682925212</v>
      </c>
      <c r="G502" s="38">
        <v>2000</v>
      </c>
      <c r="H502" s="42">
        <v>0</v>
      </c>
      <c r="I502" s="108">
        <v>0</v>
      </c>
      <c r="J502" s="42">
        <v>0</v>
      </c>
      <c r="K502" s="68">
        <v>0</v>
      </c>
    </row>
    <row r="503" spans="1:11" x14ac:dyDescent="0.25">
      <c r="A503" s="82" t="s">
        <v>38</v>
      </c>
      <c r="B503" s="117" t="s">
        <v>271</v>
      </c>
      <c r="C503" s="63">
        <f t="shared" ref="C503:G503" si="163">C504</f>
        <v>411004.14</v>
      </c>
      <c r="D503" s="63">
        <f t="shared" si="163"/>
        <v>54549.623730838146</v>
      </c>
      <c r="E503" s="63">
        <f t="shared" si="163"/>
        <v>458220</v>
      </c>
      <c r="F503" s="63">
        <f t="shared" si="163"/>
        <v>60816.24527174994</v>
      </c>
      <c r="G503" s="63">
        <f t="shared" si="163"/>
        <v>371500</v>
      </c>
      <c r="H503" s="63">
        <v>17658.759999999998</v>
      </c>
      <c r="I503" s="63">
        <v>17658.759999999998</v>
      </c>
      <c r="J503" s="63">
        <v>29027.97</v>
      </c>
      <c r="K503" s="64">
        <f t="shared" ref="K503:K533" si="164">J503/H503*100</f>
        <v>164.38283322271781</v>
      </c>
    </row>
    <row r="504" spans="1:11" x14ac:dyDescent="0.25">
      <c r="A504" s="84">
        <v>3</v>
      </c>
      <c r="B504" s="85" t="s">
        <v>109</v>
      </c>
      <c r="C504" s="67">
        <f t="shared" ref="C504:G504" si="165">C505+C514</f>
        <v>411004.14</v>
      </c>
      <c r="D504" s="67">
        <f t="shared" si="165"/>
        <v>54549.623730838146</v>
      </c>
      <c r="E504" s="67">
        <f t="shared" si="165"/>
        <v>458220</v>
      </c>
      <c r="F504" s="67">
        <f t="shared" si="165"/>
        <v>60816.24527174994</v>
      </c>
      <c r="G504" s="67">
        <f t="shared" si="165"/>
        <v>371500</v>
      </c>
      <c r="H504" s="67">
        <v>17657.759999999998</v>
      </c>
      <c r="I504" s="67">
        <v>17657.759999999998</v>
      </c>
      <c r="J504" s="67">
        <v>29027.97</v>
      </c>
      <c r="K504" s="121">
        <f t="shared" si="164"/>
        <v>164.39214260472451</v>
      </c>
    </row>
    <row r="505" spans="1:11" x14ac:dyDescent="0.25">
      <c r="A505" s="86">
        <v>31</v>
      </c>
      <c r="B505" s="87" t="s">
        <v>65</v>
      </c>
      <c r="C505" s="71">
        <f t="shared" ref="C505:G505" si="166">C506+C510+C512</f>
        <v>406472.22000000003</v>
      </c>
      <c r="D505" s="71">
        <f t="shared" si="166"/>
        <v>53948.134580927734</v>
      </c>
      <c r="E505" s="71">
        <f t="shared" si="166"/>
        <v>450240</v>
      </c>
      <c r="F505" s="71">
        <f t="shared" si="166"/>
        <v>59757.117260601226</v>
      </c>
      <c r="G505" s="71">
        <f t="shared" si="166"/>
        <v>363520</v>
      </c>
      <c r="H505" s="71">
        <v>17230.73</v>
      </c>
      <c r="I505" s="71">
        <v>17230.73</v>
      </c>
      <c r="J505" s="71">
        <v>28469.5</v>
      </c>
      <c r="K505" s="128">
        <f t="shared" si="164"/>
        <v>165.22515296798221</v>
      </c>
    </row>
    <row r="506" spans="1:11" x14ac:dyDescent="0.25">
      <c r="A506" s="88">
        <v>311</v>
      </c>
      <c r="B506" s="89" t="s">
        <v>164</v>
      </c>
      <c r="C506" s="36">
        <f>SUM(C507:C509)</f>
        <v>342927.58</v>
      </c>
      <c r="D506" s="36">
        <f>SUM(D507:D509)</f>
        <v>45514.311500431351</v>
      </c>
      <c r="E506" s="36">
        <f>SUM(E507:E509)</f>
        <v>374820</v>
      </c>
      <c r="F506" s="36">
        <f>SUM(F507:F509)</f>
        <v>49747.163049970135</v>
      </c>
      <c r="G506" s="36">
        <f>SUM(G507:G509)</f>
        <v>300620</v>
      </c>
      <c r="H506" s="36">
        <v>13935.89</v>
      </c>
      <c r="I506" s="36">
        <v>13935.89</v>
      </c>
      <c r="J506" s="36">
        <v>23836.48</v>
      </c>
      <c r="K506" s="68">
        <f t="shared" si="164"/>
        <v>171.04382999578786</v>
      </c>
    </row>
    <row r="507" spans="1:11" x14ac:dyDescent="0.25">
      <c r="A507" s="74">
        <v>3111</v>
      </c>
      <c r="B507" s="75" t="s">
        <v>165</v>
      </c>
      <c r="C507" s="38">
        <v>342927.58</v>
      </c>
      <c r="D507" s="38">
        <f>C507/7.5345</f>
        <v>45514.311500431351</v>
      </c>
      <c r="E507" s="42">
        <v>366320</v>
      </c>
      <c r="F507" s="38">
        <f>E507/7.5345</f>
        <v>48619.019178445815</v>
      </c>
      <c r="G507" s="38">
        <v>290320</v>
      </c>
      <c r="H507" s="42">
        <v>13935.89</v>
      </c>
      <c r="I507" s="108">
        <v>13935.89</v>
      </c>
      <c r="J507" s="42">
        <v>23836.48</v>
      </c>
      <c r="K507" s="68">
        <f t="shared" si="164"/>
        <v>171.04382999578786</v>
      </c>
    </row>
    <row r="508" spans="1:11" x14ac:dyDescent="0.25">
      <c r="A508" s="74">
        <v>3113</v>
      </c>
      <c r="B508" s="75" t="s">
        <v>194</v>
      </c>
      <c r="C508" s="38">
        <v>0</v>
      </c>
      <c r="D508" s="38">
        <f>C508/7.5345</f>
        <v>0</v>
      </c>
      <c r="E508" s="42">
        <v>6700</v>
      </c>
      <c r="F508" s="38">
        <f>E508/7.5345</f>
        <v>889.24281637799447</v>
      </c>
      <c r="G508" s="38">
        <v>6700</v>
      </c>
      <c r="H508" s="42">
        <v>0</v>
      </c>
      <c r="I508" s="108">
        <v>0</v>
      </c>
      <c r="J508" s="42">
        <v>0</v>
      </c>
      <c r="K508" s="68">
        <v>0</v>
      </c>
    </row>
    <row r="509" spans="1:11" x14ac:dyDescent="0.25">
      <c r="A509" s="74">
        <v>3114</v>
      </c>
      <c r="B509" s="75" t="s">
        <v>195</v>
      </c>
      <c r="C509" s="38">
        <v>0</v>
      </c>
      <c r="D509" s="38">
        <f>C509/7.5345</f>
        <v>0</v>
      </c>
      <c r="E509" s="42">
        <v>1800</v>
      </c>
      <c r="F509" s="38">
        <f>E509/7.5345</f>
        <v>238.90105514632688</v>
      </c>
      <c r="G509" s="38">
        <v>3600</v>
      </c>
      <c r="H509" s="42">
        <v>0</v>
      </c>
      <c r="I509" s="108">
        <v>0</v>
      </c>
      <c r="J509" s="42">
        <v>0</v>
      </c>
      <c r="K509" s="68">
        <v>0</v>
      </c>
    </row>
    <row r="510" spans="1:11" x14ac:dyDescent="0.25">
      <c r="A510" s="88">
        <v>312</v>
      </c>
      <c r="B510" s="89" t="s">
        <v>166</v>
      </c>
      <c r="C510" s="36">
        <f t="shared" ref="C510:G510" si="167">C511</f>
        <v>11100</v>
      </c>
      <c r="D510" s="36">
        <f t="shared" si="167"/>
        <v>1473.2231734023492</v>
      </c>
      <c r="E510" s="36">
        <f t="shared" si="167"/>
        <v>15000</v>
      </c>
      <c r="F510" s="36">
        <f t="shared" si="167"/>
        <v>1990.8421262193906</v>
      </c>
      <c r="G510" s="36">
        <f t="shared" si="167"/>
        <v>15000</v>
      </c>
      <c r="H510" s="36">
        <v>995.42</v>
      </c>
      <c r="I510" s="36">
        <v>995.42</v>
      </c>
      <c r="J510" s="36">
        <v>700</v>
      </c>
      <c r="K510" s="68">
        <f t="shared" si="164"/>
        <v>70.322075103976218</v>
      </c>
    </row>
    <row r="511" spans="1:11" x14ac:dyDescent="0.25">
      <c r="A511" s="74">
        <v>3121</v>
      </c>
      <c r="B511" s="75" t="s">
        <v>166</v>
      </c>
      <c r="C511" s="38">
        <v>11100</v>
      </c>
      <c r="D511" s="38">
        <f>C511/7.5345</f>
        <v>1473.2231734023492</v>
      </c>
      <c r="E511" s="42">
        <v>15000</v>
      </c>
      <c r="F511" s="38">
        <f>E511/7.5345</f>
        <v>1990.8421262193906</v>
      </c>
      <c r="G511" s="38">
        <v>15000</v>
      </c>
      <c r="H511" s="42">
        <v>995.42</v>
      </c>
      <c r="I511" s="108">
        <v>995.42</v>
      </c>
      <c r="J511" s="42">
        <v>700</v>
      </c>
      <c r="K511" s="68">
        <f t="shared" si="164"/>
        <v>70.322075103976218</v>
      </c>
    </row>
    <row r="512" spans="1:11" x14ac:dyDescent="0.25">
      <c r="A512" s="88">
        <v>313</v>
      </c>
      <c r="B512" s="89" t="s">
        <v>167</v>
      </c>
      <c r="C512" s="36">
        <f t="shared" ref="C512:G512" si="168">C513</f>
        <v>52444.639999999999</v>
      </c>
      <c r="D512" s="36">
        <f t="shared" si="168"/>
        <v>6960.5999070940334</v>
      </c>
      <c r="E512" s="36">
        <f t="shared" si="168"/>
        <v>60420</v>
      </c>
      <c r="F512" s="36">
        <f t="shared" si="168"/>
        <v>8019.1120844117058</v>
      </c>
      <c r="G512" s="36">
        <f t="shared" si="168"/>
        <v>47900</v>
      </c>
      <c r="H512" s="36">
        <v>2299.42</v>
      </c>
      <c r="I512" s="36">
        <v>2299.42</v>
      </c>
      <c r="J512" s="36">
        <v>3933.02</v>
      </c>
      <c r="K512" s="68">
        <f t="shared" si="164"/>
        <v>171.04400240060536</v>
      </c>
    </row>
    <row r="513" spans="1:11" x14ac:dyDescent="0.25">
      <c r="A513" s="74">
        <v>3132</v>
      </c>
      <c r="B513" s="75" t="s">
        <v>168</v>
      </c>
      <c r="C513" s="38">
        <v>52444.639999999999</v>
      </c>
      <c r="D513" s="38">
        <f>C513/7.5345</f>
        <v>6960.5999070940334</v>
      </c>
      <c r="E513" s="42">
        <v>60420</v>
      </c>
      <c r="F513" s="38">
        <f>E513/7.5345</f>
        <v>8019.1120844117058</v>
      </c>
      <c r="G513" s="38">
        <v>47900</v>
      </c>
      <c r="H513" s="42">
        <v>2299.42</v>
      </c>
      <c r="I513" s="108">
        <v>2299.42</v>
      </c>
      <c r="J513" s="42">
        <v>3933.02</v>
      </c>
      <c r="K513" s="68">
        <f t="shared" si="164"/>
        <v>171.04400240060536</v>
      </c>
    </row>
    <row r="514" spans="1:11" x14ac:dyDescent="0.25">
      <c r="A514" s="86">
        <v>32</v>
      </c>
      <c r="B514" s="87" t="s">
        <v>66</v>
      </c>
      <c r="C514" s="71">
        <f t="shared" ref="C514:G515" si="169">C515</f>
        <v>4531.92</v>
      </c>
      <c r="D514" s="71">
        <f t="shared" si="169"/>
        <v>601.48914991041204</v>
      </c>
      <c r="E514" s="71">
        <f t="shared" si="169"/>
        <v>7980</v>
      </c>
      <c r="F514" s="71">
        <f t="shared" si="169"/>
        <v>1059.1280111487158</v>
      </c>
      <c r="G514" s="71">
        <f t="shared" si="169"/>
        <v>7980</v>
      </c>
      <c r="H514" s="71">
        <v>428.03</v>
      </c>
      <c r="I514" s="71">
        <v>428.03</v>
      </c>
      <c r="J514" s="71">
        <v>558.47</v>
      </c>
      <c r="K514" s="128">
        <f t="shared" si="164"/>
        <v>130.47449945097307</v>
      </c>
    </row>
    <row r="515" spans="1:11" x14ac:dyDescent="0.25">
      <c r="A515" s="88">
        <v>321</v>
      </c>
      <c r="B515" s="89" t="s">
        <v>124</v>
      </c>
      <c r="C515" s="36">
        <f t="shared" si="169"/>
        <v>4531.92</v>
      </c>
      <c r="D515" s="36">
        <f t="shared" si="169"/>
        <v>601.48914991041204</v>
      </c>
      <c r="E515" s="36">
        <f t="shared" si="169"/>
        <v>7980</v>
      </c>
      <c r="F515" s="36">
        <f t="shared" si="169"/>
        <v>1059.1280111487158</v>
      </c>
      <c r="G515" s="36">
        <f t="shared" si="169"/>
        <v>7980</v>
      </c>
      <c r="H515" s="36">
        <v>428.03</v>
      </c>
      <c r="I515" s="36">
        <v>428.03</v>
      </c>
      <c r="J515" s="36">
        <v>558.47</v>
      </c>
      <c r="K515" s="68">
        <f t="shared" si="164"/>
        <v>130.47449945097307</v>
      </c>
    </row>
    <row r="516" spans="1:11" x14ac:dyDescent="0.25">
      <c r="A516" s="74">
        <v>3212</v>
      </c>
      <c r="B516" s="75" t="s">
        <v>169</v>
      </c>
      <c r="C516" s="38">
        <v>4531.92</v>
      </c>
      <c r="D516" s="38">
        <f>C516/7.5345</f>
        <v>601.48914991041204</v>
      </c>
      <c r="E516" s="42">
        <v>7980</v>
      </c>
      <c r="F516" s="38">
        <f>E516/7.5345</f>
        <v>1059.1280111487158</v>
      </c>
      <c r="G516" s="38">
        <v>7980</v>
      </c>
      <c r="H516" s="42">
        <v>428.03</v>
      </c>
      <c r="I516" s="108">
        <v>428.03</v>
      </c>
      <c r="J516" s="42">
        <v>558.47</v>
      </c>
      <c r="K516" s="68">
        <f t="shared" si="164"/>
        <v>130.47449945097307</v>
      </c>
    </row>
    <row r="517" spans="1:11" x14ac:dyDescent="0.25">
      <c r="A517" s="190" t="s">
        <v>207</v>
      </c>
      <c r="B517" s="191" t="s">
        <v>208</v>
      </c>
      <c r="C517" s="59">
        <f>C518+C523</f>
        <v>863.95</v>
      </c>
      <c r="D517" s="59">
        <f>D518+D523</f>
        <v>114.66587032981617</v>
      </c>
      <c r="E517" s="59">
        <f>E518+E523</f>
        <v>5000</v>
      </c>
      <c r="F517" s="59">
        <f>F518+F523</f>
        <v>663.61404207313035</v>
      </c>
      <c r="G517" s="59">
        <f>G518+G523</f>
        <v>5000</v>
      </c>
      <c r="H517" s="159">
        <v>4034.77</v>
      </c>
      <c r="I517" s="159">
        <v>4034.77</v>
      </c>
      <c r="J517" s="159">
        <v>1419.88</v>
      </c>
      <c r="K517" s="160">
        <v>0</v>
      </c>
    </row>
    <row r="518" spans="1:11" x14ac:dyDescent="0.25">
      <c r="A518" s="118" t="s">
        <v>43</v>
      </c>
      <c r="B518" s="119" t="s">
        <v>44</v>
      </c>
      <c r="C518" s="63">
        <f t="shared" ref="C518:J521" si="170">C519</f>
        <v>863.95</v>
      </c>
      <c r="D518" s="63">
        <f t="shared" si="170"/>
        <v>114.66587032981617</v>
      </c>
      <c r="E518" s="63">
        <f t="shared" si="170"/>
        <v>1000</v>
      </c>
      <c r="F518" s="63">
        <f t="shared" si="170"/>
        <v>132.72280841462606</v>
      </c>
      <c r="G518" s="63">
        <f t="shared" si="170"/>
        <v>1000</v>
      </c>
      <c r="H518" s="63">
        <v>0</v>
      </c>
      <c r="I518" s="63">
        <v>0</v>
      </c>
      <c r="J518" s="63">
        <f t="shared" si="170"/>
        <v>0</v>
      </c>
      <c r="K518" s="64">
        <v>0</v>
      </c>
    </row>
    <row r="519" spans="1:11" x14ac:dyDescent="0.25">
      <c r="A519" s="84">
        <v>3</v>
      </c>
      <c r="B519" s="85" t="s">
        <v>109</v>
      </c>
      <c r="C519" s="67">
        <f t="shared" si="170"/>
        <v>863.95</v>
      </c>
      <c r="D519" s="67">
        <f t="shared" si="170"/>
        <v>114.66587032981617</v>
      </c>
      <c r="E519" s="67">
        <f t="shared" si="170"/>
        <v>1000</v>
      </c>
      <c r="F519" s="67">
        <f t="shared" si="170"/>
        <v>132.72280841462606</v>
      </c>
      <c r="G519" s="67">
        <f t="shared" si="170"/>
        <v>1000</v>
      </c>
      <c r="H519" s="67">
        <f t="shared" si="170"/>
        <v>0</v>
      </c>
      <c r="I519" s="67">
        <v>0</v>
      </c>
      <c r="J519" s="67">
        <f t="shared" si="170"/>
        <v>0</v>
      </c>
      <c r="K519" s="121">
        <v>0</v>
      </c>
    </row>
    <row r="520" spans="1:11" x14ac:dyDescent="0.25">
      <c r="A520" s="86">
        <v>32</v>
      </c>
      <c r="B520" s="87" t="s">
        <v>66</v>
      </c>
      <c r="C520" s="71">
        <f t="shared" si="170"/>
        <v>863.95</v>
      </c>
      <c r="D520" s="71">
        <f t="shared" si="170"/>
        <v>114.66587032981617</v>
      </c>
      <c r="E520" s="71">
        <f t="shared" si="170"/>
        <v>1000</v>
      </c>
      <c r="F520" s="71">
        <f t="shared" si="170"/>
        <v>132.72280841462606</v>
      </c>
      <c r="G520" s="71">
        <f t="shared" si="170"/>
        <v>1000</v>
      </c>
      <c r="H520" s="71">
        <v>0</v>
      </c>
      <c r="I520" s="71">
        <v>0</v>
      </c>
      <c r="J520" s="71">
        <f t="shared" si="170"/>
        <v>0</v>
      </c>
      <c r="K520" s="128">
        <v>0</v>
      </c>
    </row>
    <row r="521" spans="1:11" x14ac:dyDescent="0.25">
      <c r="A521" s="88">
        <v>329</v>
      </c>
      <c r="B521" s="120" t="s">
        <v>141</v>
      </c>
      <c r="C521" s="36">
        <f t="shared" si="170"/>
        <v>863.95</v>
      </c>
      <c r="D521" s="36">
        <f t="shared" si="170"/>
        <v>114.66587032981617</v>
      </c>
      <c r="E521" s="36">
        <f t="shared" si="170"/>
        <v>1000</v>
      </c>
      <c r="F521" s="36">
        <f t="shared" si="170"/>
        <v>132.72280841462606</v>
      </c>
      <c r="G521" s="36">
        <f t="shared" si="170"/>
        <v>1000</v>
      </c>
      <c r="H521" s="36">
        <v>0</v>
      </c>
      <c r="I521" s="36">
        <v>0</v>
      </c>
      <c r="J521" s="36">
        <f t="shared" si="170"/>
        <v>0</v>
      </c>
      <c r="K521" s="68">
        <v>0</v>
      </c>
    </row>
    <row r="522" spans="1:11" ht="26.25" x14ac:dyDescent="0.25">
      <c r="A522" s="74">
        <v>3299</v>
      </c>
      <c r="B522" s="75" t="s">
        <v>141</v>
      </c>
      <c r="C522" s="38">
        <v>863.95</v>
      </c>
      <c r="D522" s="38">
        <f>C522/7.5345</f>
        <v>114.66587032981617</v>
      </c>
      <c r="E522" s="42">
        <v>1000</v>
      </c>
      <c r="F522" s="38">
        <f>E522/7.5345</f>
        <v>132.72280841462606</v>
      </c>
      <c r="G522" s="38">
        <v>1000</v>
      </c>
      <c r="H522" s="42">
        <v>0</v>
      </c>
      <c r="I522" s="108">
        <v>0</v>
      </c>
      <c r="J522" s="42">
        <v>0</v>
      </c>
      <c r="K522" s="68">
        <v>0</v>
      </c>
    </row>
    <row r="523" spans="1:11" x14ac:dyDescent="0.25">
      <c r="A523" s="82" t="s">
        <v>46</v>
      </c>
      <c r="B523" s="117" t="s">
        <v>47</v>
      </c>
      <c r="C523" s="63">
        <f t="shared" ref="C523:J526" si="171">C524</f>
        <v>0</v>
      </c>
      <c r="D523" s="63">
        <f t="shared" si="171"/>
        <v>0</v>
      </c>
      <c r="E523" s="63">
        <f t="shared" si="171"/>
        <v>4000</v>
      </c>
      <c r="F523" s="63">
        <f t="shared" si="171"/>
        <v>530.89123365850423</v>
      </c>
      <c r="G523" s="63">
        <f t="shared" si="171"/>
        <v>4000</v>
      </c>
      <c r="H523" s="63">
        <v>4034.77</v>
      </c>
      <c r="I523" s="63">
        <v>4034.77</v>
      </c>
      <c r="J523" s="63">
        <v>1419.88</v>
      </c>
      <c r="K523" s="64">
        <f t="shared" si="164"/>
        <v>35.19110135150207</v>
      </c>
    </row>
    <row r="524" spans="1:11" x14ac:dyDescent="0.25">
      <c r="A524" s="84">
        <v>3</v>
      </c>
      <c r="B524" s="85" t="s">
        <v>109</v>
      </c>
      <c r="C524" s="67">
        <f t="shared" si="171"/>
        <v>0</v>
      </c>
      <c r="D524" s="67">
        <f t="shared" si="171"/>
        <v>0</v>
      </c>
      <c r="E524" s="67">
        <f t="shared" si="171"/>
        <v>4000</v>
      </c>
      <c r="F524" s="67">
        <f t="shared" si="171"/>
        <v>530.89123365850423</v>
      </c>
      <c r="G524" s="67">
        <f t="shared" si="171"/>
        <v>4000</v>
      </c>
      <c r="H524" s="67">
        <v>4034.77</v>
      </c>
      <c r="I524" s="67">
        <v>4034.77</v>
      </c>
      <c r="J524" s="67">
        <f t="shared" si="171"/>
        <v>1419.88</v>
      </c>
      <c r="K524" s="121">
        <f t="shared" si="164"/>
        <v>35.19110135150207</v>
      </c>
    </row>
    <row r="525" spans="1:11" x14ac:dyDescent="0.25">
      <c r="A525" s="86">
        <v>32</v>
      </c>
      <c r="B525" s="87" t="s">
        <v>66</v>
      </c>
      <c r="C525" s="71">
        <f t="shared" si="171"/>
        <v>0</v>
      </c>
      <c r="D525" s="71">
        <f t="shared" si="171"/>
        <v>0</v>
      </c>
      <c r="E525" s="71">
        <f t="shared" si="171"/>
        <v>4000</v>
      </c>
      <c r="F525" s="71">
        <f t="shared" si="171"/>
        <v>530.89123365850423</v>
      </c>
      <c r="G525" s="71">
        <f t="shared" si="171"/>
        <v>4000</v>
      </c>
      <c r="H525" s="71">
        <v>4034.77</v>
      </c>
      <c r="I525" s="71">
        <v>4034.77</v>
      </c>
      <c r="J525" s="71">
        <f t="shared" si="171"/>
        <v>1419.88</v>
      </c>
      <c r="K525" s="128">
        <f t="shared" si="164"/>
        <v>35.19110135150207</v>
      </c>
    </row>
    <row r="526" spans="1:11" x14ac:dyDescent="0.25">
      <c r="A526" s="88">
        <v>329</v>
      </c>
      <c r="B526" s="120" t="s">
        <v>141</v>
      </c>
      <c r="C526" s="36">
        <f t="shared" si="171"/>
        <v>0</v>
      </c>
      <c r="D526" s="36">
        <f t="shared" si="171"/>
        <v>0</v>
      </c>
      <c r="E526" s="36">
        <f t="shared" si="171"/>
        <v>4000</v>
      </c>
      <c r="F526" s="36">
        <f t="shared" si="171"/>
        <v>530.89123365850423</v>
      </c>
      <c r="G526" s="36">
        <f t="shared" si="171"/>
        <v>4000</v>
      </c>
      <c r="H526" s="36">
        <f t="shared" si="171"/>
        <v>4034.77</v>
      </c>
      <c r="I526" s="36">
        <v>4034.77</v>
      </c>
      <c r="J526" s="36">
        <v>1419.88</v>
      </c>
      <c r="K526" s="68">
        <f t="shared" si="164"/>
        <v>35.19110135150207</v>
      </c>
    </row>
    <row r="527" spans="1:11" ht="26.25" x14ac:dyDescent="0.25">
      <c r="A527" s="74">
        <v>3299</v>
      </c>
      <c r="B527" s="75" t="s">
        <v>141</v>
      </c>
      <c r="C527" s="38">
        <v>0</v>
      </c>
      <c r="D527" s="38">
        <f>C527/7.5345</f>
        <v>0</v>
      </c>
      <c r="E527" s="42">
        <v>4000</v>
      </c>
      <c r="F527" s="38">
        <f>E527/7.5345</f>
        <v>530.89123365850423</v>
      </c>
      <c r="G527" s="38">
        <v>4000</v>
      </c>
      <c r="H527" s="42">
        <v>4034.77</v>
      </c>
      <c r="I527" s="108">
        <v>4034.77</v>
      </c>
      <c r="J527" s="42">
        <v>1419.88</v>
      </c>
      <c r="K527" s="68">
        <f t="shared" si="164"/>
        <v>35.19110135150207</v>
      </c>
    </row>
    <row r="528" spans="1:11" x14ac:dyDescent="0.25">
      <c r="A528" s="186" t="s">
        <v>209</v>
      </c>
      <c r="B528" s="162" t="s">
        <v>179</v>
      </c>
      <c r="C528" s="59">
        <f>C529+C540+C548+C560+C567</f>
        <v>72652.37</v>
      </c>
      <c r="D528" s="59">
        <f>D529+D540+D548+D560+D567</f>
        <v>9642.6265843785241</v>
      </c>
      <c r="E528" s="59">
        <f>E529+E540+E548+E560+E567</f>
        <v>84500</v>
      </c>
      <c r="F528" s="59">
        <f>F529+F540+F548+F560+F567</f>
        <v>11215.0773110359</v>
      </c>
      <c r="G528" s="59">
        <f>G529+G540+G548+G560+G567</f>
        <v>69500</v>
      </c>
      <c r="H528" s="159">
        <v>38539.53</v>
      </c>
      <c r="I528" s="159">
        <v>38539.53</v>
      </c>
      <c r="J528" s="159">
        <v>17396.55</v>
      </c>
      <c r="K528" s="160">
        <f t="shared" si="164"/>
        <v>45.139497030711063</v>
      </c>
    </row>
    <row r="529" spans="1:11" x14ac:dyDescent="0.25">
      <c r="A529" s="102" t="s">
        <v>43</v>
      </c>
      <c r="B529" s="103" t="s">
        <v>44</v>
      </c>
      <c r="C529" s="63">
        <f t="shared" ref="C529:G530" si="172">C530</f>
        <v>7052.37</v>
      </c>
      <c r="D529" s="63">
        <f t="shared" si="172"/>
        <v>936.01035237905626</v>
      </c>
      <c r="E529" s="63">
        <f t="shared" si="172"/>
        <v>16500</v>
      </c>
      <c r="F529" s="63">
        <f t="shared" si="172"/>
        <v>2189.9263388413301</v>
      </c>
      <c r="G529" s="63">
        <f t="shared" si="172"/>
        <v>16500</v>
      </c>
      <c r="H529" s="63">
        <v>8968.8700000000008</v>
      </c>
      <c r="I529" s="63">
        <v>8968.8700000000008</v>
      </c>
      <c r="J529" s="63">
        <v>83.5</v>
      </c>
      <c r="K529" s="64">
        <f t="shared" si="164"/>
        <v>0.93099799640311431</v>
      </c>
    </row>
    <row r="530" spans="1:11" ht="26.25" x14ac:dyDescent="0.25">
      <c r="A530" s="84">
        <v>4</v>
      </c>
      <c r="B530" s="85" t="s">
        <v>72</v>
      </c>
      <c r="C530" s="67">
        <f t="shared" si="172"/>
        <v>7052.37</v>
      </c>
      <c r="D530" s="67">
        <f t="shared" si="172"/>
        <v>936.01035237905626</v>
      </c>
      <c r="E530" s="67">
        <f t="shared" si="172"/>
        <v>16500</v>
      </c>
      <c r="F530" s="67">
        <f t="shared" si="172"/>
        <v>2189.9263388413301</v>
      </c>
      <c r="G530" s="67">
        <f t="shared" si="172"/>
        <v>16500</v>
      </c>
      <c r="H530" s="67">
        <v>8968.8700000000008</v>
      </c>
      <c r="I530" s="67">
        <v>8968.8700000000008</v>
      </c>
      <c r="J530" s="67">
        <v>0</v>
      </c>
      <c r="K530" s="121">
        <f t="shared" si="164"/>
        <v>0</v>
      </c>
    </row>
    <row r="531" spans="1:11" ht="26.25" x14ac:dyDescent="0.25">
      <c r="A531" s="86">
        <v>42</v>
      </c>
      <c r="B531" s="87" t="s">
        <v>180</v>
      </c>
      <c r="C531" s="71">
        <f t="shared" ref="C531:G531" si="173">C532+C538</f>
        <v>7052.37</v>
      </c>
      <c r="D531" s="71">
        <f t="shared" si="173"/>
        <v>936.01035237905626</v>
      </c>
      <c r="E531" s="71">
        <f t="shared" si="173"/>
        <v>16500</v>
      </c>
      <c r="F531" s="71">
        <f t="shared" si="173"/>
        <v>2189.9263388413301</v>
      </c>
      <c r="G531" s="71">
        <f t="shared" si="173"/>
        <v>16500</v>
      </c>
      <c r="H531" s="71">
        <v>8968.8700000000008</v>
      </c>
      <c r="I531" s="71">
        <v>8968.8700000000008</v>
      </c>
      <c r="J531" s="71">
        <v>0</v>
      </c>
      <c r="K531" s="128">
        <f t="shared" si="164"/>
        <v>0</v>
      </c>
    </row>
    <row r="532" spans="1:11" x14ac:dyDescent="0.25">
      <c r="A532" s="88">
        <v>422</v>
      </c>
      <c r="B532" s="89" t="s">
        <v>181</v>
      </c>
      <c r="C532" s="36">
        <f t="shared" ref="C532:G532" si="174">SUM(C533:C537)</f>
        <v>0</v>
      </c>
      <c r="D532" s="36">
        <f t="shared" si="174"/>
        <v>0</v>
      </c>
      <c r="E532" s="36">
        <f t="shared" si="174"/>
        <v>13500</v>
      </c>
      <c r="F532" s="36">
        <f t="shared" si="174"/>
        <v>1791.757913597452</v>
      </c>
      <c r="G532" s="36">
        <f t="shared" si="174"/>
        <v>13500</v>
      </c>
      <c r="H532" s="36">
        <v>8291.98</v>
      </c>
      <c r="I532" s="36">
        <v>8291.98</v>
      </c>
      <c r="J532" s="36">
        <v>0</v>
      </c>
      <c r="K532" s="68">
        <f t="shared" si="164"/>
        <v>0</v>
      </c>
    </row>
    <row r="533" spans="1:11" x14ac:dyDescent="0.25">
      <c r="A533" s="74">
        <v>4221</v>
      </c>
      <c r="B533" s="75" t="s">
        <v>182</v>
      </c>
      <c r="C533" s="38">
        <v>0</v>
      </c>
      <c r="D533" s="38">
        <f>C533/7.5345</f>
        <v>0</v>
      </c>
      <c r="E533" s="42">
        <v>5000</v>
      </c>
      <c r="F533" s="38">
        <f>E533/7.5345</f>
        <v>663.61404207313024</v>
      </c>
      <c r="G533" s="38">
        <v>5000</v>
      </c>
      <c r="H533" s="42">
        <v>5690.62</v>
      </c>
      <c r="I533" s="108">
        <v>5690.62</v>
      </c>
      <c r="J533" s="42">
        <v>83.5</v>
      </c>
      <c r="K533" s="68">
        <f t="shared" si="164"/>
        <v>1.4673269344992286</v>
      </c>
    </row>
    <row r="534" spans="1:11" x14ac:dyDescent="0.25">
      <c r="A534" s="74">
        <v>4222</v>
      </c>
      <c r="B534" s="75" t="s">
        <v>210</v>
      </c>
      <c r="C534" s="38">
        <v>0</v>
      </c>
      <c r="D534" s="38">
        <f>C534/7.5345</f>
        <v>0</v>
      </c>
      <c r="E534" s="42">
        <v>500</v>
      </c>
      <c r="F534" s="38">
        <f>E534/7.5345</f>
        <v>66.361404207313029</v>
      </c>
      <c r="G534" s="38">
        <v>500</v>
      </c>
      <c r="H534" s="42">
        <v>530.89</v>
      </c>
      <c r="I534" s="108">
        <v>530.89</v>
      </c>
      <c r="J534" s="42">
        <v>0</v>
      </c>
      <c r="K534" s="68">
        <f t="shared" ref="K534:K565" si="175">J534/H534*100</f>
        <v>0</v>
      </c>
    </row>
    <row r="535" spans="1:11" x14ac:dyDescent="0.25">
      <c r="A535" s="74">
        <v>4223</v>
      </c>
      <c r="B535" s="75" t="s">
        <v>211</v>
      </c>
      <c r="C535" s="38">
        <v>0</v>
      </c>
      <c r="D535" s="38">
        <f>C535/7.5345</f>
        <v>0</v>
      </c>
      <c r="E535" s="42">
        <v>1000</v>
      </c>
      <c r="F535" s="38">
        <f>E535/7.5345</f>
        <v>132.72280841462606</v>
      </c>
      <c r="G535" s="38">
        <v>1000</v>
      </c>
      <c r="H535" s="42">
        <v>0</v>
      </c>
      <c r="I535" s="108">
        <v>0</v>
      </c>
      <c r="J535" s="42">
        <v>0</v>
      </c>
      <c r="K535" s="68">
        <v>0</v>
      </c>
    </row>
    <row r="536" spans="1:11" x14ac:dyDescent="0.25">
      <c r="A536" s="74">
        <v>4226</v>
      </c>
      <c r="B536" s="75" t="s">
        <v>212</v>
      </c>
      <c r="C536" s="38">
        <v>0</v>
      </c>
      <c r="D536" s="38">
        <f>C536/7.5345</f>
        <v>0</v>
      </c>
      <c r="E536" s="42">
        <v>2000</v>
      </c>
      <c r="F536" s="38">
        <f>E536/7.5345</f>
        <v>265.44561682925212</v>
      </c>
      <c r="G536" s="38">
        <v>2000</v>
      </c>
      <c r="H536" s="42">
        <v>1367.04</v>
      </c>
      <c r="I536" s="108">
        <v>1367.04</v>
      </c>
      <c r="J536" s="42">
        <v>0</v>
      </c>
      <c r="K536" s="68">
        <f t="shared" si="175"/>
        <v>0</v>
      </c>
    </row>
    <row r="537" spans="1:11" ht="26.25" x14ac:dyDescent="0.25">
      <c r="A537" s="74">
        <v>4227</v>
      </c>
      <c r="B537" s="75" t="s">
        <v>213</v>
      </c>
      <c r="C537" s="38">
        <v>0</v>
      </c>
      <c r="D537" s="38">
        <f>C537/7.5345</f>
        <v>0</v>
      </c>
      <c r="E537" s="42">
        <v>5000</v>
      </c>
      <c r="F537" s="38">
        <f>E537/7.5345</f>
        <v>663.61404207313024</v>
      </c>
      <c r="G537" s="38">
        <v>5000</v>
      </c>
      <c r="H537" s="42">
        <v>703.43</v>
      </c>
      <c r="I537" s="108">
        <v>703.43</v>
      </c>
      <c r="J537" s="42">
        <v>0</v>
      </c>
      <c r="K537" s="68">
        <f t="shared" si="175"/>
        <v>0</v>
      </c>
    </row>
    <row r="538" spans="1:11" ht="26.25" x14ac:dyDescent="0.25">
      <c r="A538" s="88">
        <v>424</v>
      </c>
      <c r="B538" s="89" t="s">
        <v>214</v>
      </c>
      <c r="C538" s="36">
        <f t="shared" ref="C538:G538" si="176">C539</f>
        <v>7052.37</v>
      </c>
      <c r="D538" s="36">
        <f t="shared" si="176"/>
        <v>936.01035237905626</v>
      </c>
      <c r="E538" s="36">
        <f t="shared" si="176"/>
        <v>3000</v>
      </c>
      <c r="F538" s="36">
        <f t="shared" si="176"/>
        <v>398.16842524387812</v>
      </c>
      <c r="G538" s="36">
        <f t="shared" si="176"/>
        <v>3000</v>
      </c>
      <c r="H538" s="36">
        <v>676.89</v>
      </c>
      <c r="I538" s="36">
        <v>676.89</v>
      </c>
      <c r="J538" s="36">
        <v>0</v>
      </c>
      <c r="K538" s="68">
        <f t="shared" si="175"/>
        <v>0</v>
      </c>
    </row>
    <row r="539" spans="1:11" x14ac:dyDescent="0.25">
      <c r="A539" s="74">
        <v>4241</v>
      </c>
      <c r="B539" s="75" t="s">
        <v>215</v>
      </c>
      <c r="C539" s="38">
        <v>7052.37</v>
      </c>
      <c r="D539" s="38">
        <f>C539/7.5345</f>
        <v>936.01035237905626</v>
      </c>
      <c r="E539" s="42">
        <v>3000</v>
      </c>
      <c r="F539" s="38">
        <f>E539/7.5345</f>
        <v>398.16842524387812</v>
      </c>
      <c r="G539" s="38">
        <v>3000</v>
      </c>
      <c r="H539" s="42">
        <v>676.89</v>
      </c>
      <c r="I539" s="108">
        <v>676.89</v>
      </c>
      <c r="J539" s="42">
        <v>0</v>
      </c>
      <c r="K539" s="68">
        <f t="shared" si="175"/>
        <v>0</v>
      </c>
    </row>
    <row r="540" spans="1:11" x14ac:dyDescent="0.25">
      <c r="A540" s="102" t="s">
        <v>46</v>
      </c>
      <c r="B540" s="103" t="s">
        <v>47</v>
      </c>
      <c r="C540" s="63">
        <f t="shared" ref="C540:G541" si="177">C541</f>
        <v>3750</v>
      </c>
      <c r="D540" s="63">
        <f t="shared" si="177"/>
        <v>497.71053155484765</v>
      </c>
      <c r="E540" s="63">
        <f t="shared" si="177"/>
        <v>15000</v>
      </c>
      <c r="F540" s="63">
        <f t="shared" si="177"/>
        <v>1990.842126219391</v>
      </c>
      <c r="G540" s="63">
        <f t="shared" si="177"/>
        <v>15000</v>
      </c>
      <c r="H540" s="63">
        <v>0</v>
      </c>
      <c r="I540" s="63">
        <v>0</v>
      </c>
      <c r="J540" s="63">
        <f>J541</f>
        <v>0</v>
      </c>
      <c r="K540" s="64">
        <v>0</v>
      </c>
    </row>
    <row r="541" spans="1:11" ht="26.25" x14ac:dyDescent="0.25">
      <c r="A541" s="84">
        <v>4</v>
      </c>
      <c r="B541" s="85" t="s">
        <v>72</v>
      </c>
      <c r="C541" s="67">
        <f t="shared" si="177"/>
        <v>3750</v>
      </c>
      <c r="D541" s="67">
        <f t="shared" si="177"/>
        <v>497.71053155484765</v>
      </c>
      <c r="E541" s="67">
        <f t="shared" si="177"/>
        <v>15000</v>
      </c>
      <c r="F541" s="67">
        <f t="shared" si="177"/>
        <v>1990.842126219391</v>
      </c>
      <c r="G541" s="67">
        <f t="shared" si="177"/>
        <v>15000</v>
      </c>
      <c r="H541" s="67">
        <v>0</v>
      </c>
      <c r="I541" s="67">
        <v>0</v>
      </c>
      <c r="J541" s="67">
        <f>J542</f>
        <v>0</v>
      </c>
      <c r="K541" s="121">
        <v>0</v>
      </c>
    </row>
    <row r="542" spans="1:11" ht="26.25" x14ac:dyDescent="0.25">
      <c r="A542" s="86">
        <v>42</v>
      </c>
      <c r="B542" s="87" t="s">
        <v>180</v>
      </c>
      <c r="C542" s="71">
        <f t="shared" ref="C542:J542" si="178">C543+C546</f>
        <v>3750</v>
      </c>
      <c r="D542" s="71">
        <f t="shared" si="178"/>
        <v>497.71053155484765</v>
      </c>
      <c r="E542" s="71">
        <f t="shared" si="178"/>
        <v>15000</v>
      </c>
      <c r="F542" s="71">
        <f t="shared" si="178"/>
        <v>1990.842126219391</v>
      </c>
      <c r="G542" s="71">
        <f t="shared" si="178"/>
        <v>15000</v>
      </c>
      <c r="H542" s="71">
        <v>0</v>
      </c>
      <c r="I542" s="71">
        <v>0</v>
      </c>
      <c r="J542" s="71">
        <f t="shared" si="178"/>
        <v>0</v>
      </c>
      <c r="K542" s="128">
        <v>0</v>
      </c>
    </row>
    <row r="543" spans="1:11" x14ac:dyDescent="0.25">
      <c r="A543" s="88">
        <v>422</v>
      </c>
      <c r="B543" s="89" t="s">
        <v>181</v>
      </c>
      <c r="C543" s="36">
        <f t="shared" ref="C543:J543" si="179">SUM(C544:C545)</f>
        <v>3750</v>
      </c>
      <c r="D543" s="36">
        <f t="shared" si="179"/>
        <v>497.71053155484765</v>
      </c>
      <c r="E543" s="36">
        <f t="shared" si="179"/>
        <v>13000</v>
      </c>
      <c r="F543" s="36">
        <f t="shared" si="179"/>
        <v>1725.3965093901388</v>
      </c>
      <c r="G543" s="36">
        <f t="shared" si="179"/>
        <v>13000</v>
      </c>
      <c r="H543" s="36">
        <v>0</v>
      </c>
      <c r="I543" s="36">
        <v>0</v>
      </c>
      <c r="J543" s="36">
        <f t="shared" si="179"/>
        <v>0</v>
      </c>
      <c r="K543" s="68">
        <v>0</v>
      </c>
    </row>
    <row r="544" spans="1:11" x14ac:dyDescent="0.25">
      <c r="A544" s="74">
        <v>4221</v>
      </c>
      <c r="B544" s="75" t="s">
        <v>182</v>
      </c>
      <c r="C544" s="38">
        <v>0</v>
      </c>
      <c r="D544" s="38">
        <f>C544/7.5345</f>
        <v>0</v>
      </c>
      <c r="E544" s="42">
        <v>5000</v>
      </c>
      <c r="F544" s="38">
        <f>E544/7.5345</f>
        <v>663.61404207313024</v>
      </c>
      <c r="G544" s="38">
        <v>5000</v>
      </c>
      <c r="H544" s="42">
        <v>0</v>
      </c>
      <c r="I544" s="108">
        <v>0</v>
      </c>
      <c r="J544" s="42">
        <v>0</v>
      </c>
      <c r="K544" s="68">
        <v>0</v>
      </c>
    </row>
    <row r="545" spans="1:11" ht="26.25" x14ac:dyDescent="0.25">
      <c r="A545" s="74">
        <v>4227</v>
      </c>
      <c r="B545" s="75" t="s">
        <v>213</v>
      </c>
      <c r="C545" s="38">
        <v>3750</v>
      </c>
      <c r="D545" s="38">
        <f>C545/7.5345</f>
        <v>497.71053155484765</v>
      </c>
      <c r="E545" s="42">
        <v>8000</v>
      </c>
      <c r="F545" s="38">
        <f>E545/7.5345</f>
        <v>1061.7824673170085</v>
      </c>
      <c r="G545" s="38">
        <v>8000</v>
      </c>
      <c r="H545" s="42">
        <v>0</v>
      </c>
      <c r="I545" s="108">
        <v>0</v>
      </c>
      <c r="J545" s="42">
        <v>0</v>
      </c>
      <c r="K545" s="68">
        <v>0</v>
      </c>
    </row>
    <row r="546" spans="1:11" ht="26.25" x14ac:dyDescent="0.25">
      <c r="A546" s="88">
        <v>424</v>
      </c>
      <c r="B546" s="89" t="s">
        <v>214</v>
      </c>
      <c r="C546" s="36">
        <f t="shared" ref="C546:J546" si="180">C547</f>
        <v>0</v>
      </c>
      <c r="D546" s="36">
        <f t="shared" si="180"/>
        <v>0</v>
      </c>
      <c r="E546" s="36">
        <f t="shared" si="180"/>
        <v>2000</v>
      </c>
      <c r="F546" s="36">
        <f t="shared" si="180"/>
        <v>265.44561682925212</v>
      </c>
      <c r="G546" s="36">
        <f t="shared" si="180"/>
        <v>2000</v>
      </c>
      <c r="H546" s="36">
        <v>0</v>
      </c>
      <c r="I546" s="36">
        <v>0</v>
      </c>
      <c r="J546" s="36">
        <f t="shared" si="180"/>
        <v>0</v>
      </c>
      <c r="K546" s="68">
        <v>0</v>
      </c>
    </row>
    <row r="547" spans="1:11" x14ac:dyDescent="0.25">
      <c r="A547" s="74">
        <v>4241</v>
      </c>
      <c r="B547" s="75" t="s">
        <v>215</v>
      </c>
      <c r="C547" s="38">
        <v>0</v>
      </c>
      <c r="D547" s="38">
        <f>C547/7.5345</f>
        <v>0</v>
      </c>
      <c r="E547" s="42">
        <v>2000</v>
      </c>
      <c r="F547" s="38">
        <f>E547/7.5345</f>
        <v>265.44561682925212</v>
      </c>
      <c r="G547" s="38">
        <v>2000</v>
      </c>
      <c r="H547" s="42">
        <v>0</v>
      </c>
      <c r="I547" s="108">
        <v>0</v>
      </c>
      <c r="J547" s="42">
        <v>0</v>
      </c>
      <c r="K547" s="68">
        <v>0</v>
      </c>
    </row>
    <row r="548" spans="1:11" x14ac:dyDescent="0.25">
      <c r="A548" s="102" t="s">
        <v>38</v>
      </c>
      <c r="B548" s="103" t="s">
        <v>255</v>
      </c>
      <c r="C548" s="63">
        <f t="shared" ref="C548:G549" si="181">C549</f>
        <v>61850</v>
      </c>
      <c r="D548" s="63">
        <f t="shared" si="181"/>
        <v>8208.9057004446204</v>
      </c>
      <c r="E548" s="63">
        <f t="shared" si="181"/>
        <v>40000</v>
      </c>
      <c r="F548" s="63">
        <f t="shared" si="181"/>
        <v>5308.9123365850419</v>
      </c>
      <c r="G548" s="63">
        <f t="shared" si="181"/>
        <v>25000</v>
      </c>
      <c r="H548" s="63">
        <v>26863.1</v>
      </c>
      <c r="I548" s="63">
        <v>26863.1</v>
      </c>
      <c r="J548" s="63">
        <v>14543.38</v>
      </c>
      <c r="K548" s="64">
        <f t="shared" si="175"/>
        <v>54.138874515599468</v>
      </c>
    </row>
    <row r="549" spans="1:11" ht="26.25" x14ac:dyDescent="0.25">
      <c r="A549" s="84">
        <v>4</v>
      </c>
      <c r="B549" s="85" t="s">
        <v>72</v>
      </c>
      <c r="C549" s="67">
        <f t="shared" si="181"/>
        <v>61850</v>
      </c>
      <c r="D549" s="67">
        <f t="shared" si="181"/>
        <v>8208.9057004446204</v>
      </c>
      <c r="E549" s="67">
        <f t="shared" si="181"/>
        <v>40000</v>
      </c>
      <c r="F549" s="67">
        <f t="shared" si="181"/>
        <v>5308.9123365850419</v>
      </c>
      <c r="G549" s="67">
        <f t="shared" si="181"/>
        <v>25000</v>
      </c>
      <c r="H549" s="67">
        <v>26863.1</v>
      </c>
      <c r="I549" s="67">
        <v>26863.1</v>
      </c>
      <c r="J549" s="67">
        <v>0</v>
      </c>
      <c r="K549" s="121">
        <f t="shared" si="175"/>
        <v>0</v>
      </c>
    </row>
    <row r="550" spans="1:11" ht="26.25" x14ac:dyDescent="0.25">
      <c r="A550" s="86">
        <v>42</v>
      </c>
      <c r="B550" s="87" t="s">
        <v>180</v>
      </c>
      <c r="C550" s="71">
        <f t="shared" ref="C550:G550" si="182">C551+C558</f>
        <v>61850</v>
      </c>
      <c r="D550" s="71">
        <f t="shared" si="182"/>
        <v>8208.9057004446204</v>
      </c>
      <c r="E550" s="71">
        <f t="shared" si="182"/>
        <v>40000</v>
      </c>
      <c r="F550" s="71">
        <f t="shared" si="182"/>
        <v>5308.9123365850419</v>
      </c>
      <c r="G550" s="71">
        <f t="shared" si="182"/>
        <v>25000</v>
      </c>
      <c r="H550" s="71">
        <v>26863.1</v>
      </c>
      <c r="I550" s="71">
        <v>26863.1</v>
      </c>
      <c r="J550" s="71">
        <v>0</v>
      </c>
      <c r="K550" s="128">
        <f t="shared" si="175"/>
        <v>0</v>
      </c>
    </row>
    <row r="551" spans="1:11" x14ac:dyDescent="0.25">
      <c r="A551" s="88">
        <v>422</v>
      </c>
      <c r="B551" s="89" t="s">
        <v>181</v>
      </c>
      <c r="C551" s="36">
        <f>SUM(C552:C557)</f>
        <v>37850</v>
      </c>
      <c r="D551" s="36">
        <f>SUM(D552:D557)</f>
        <v>5023.5582984935954</v>
      </c>
      <c r="E551" s="36">
        <f>SUM(E552:E557)</f>
        <v>25000</v>
      </c>
      <c r="F551" s="36">
        <f>SUM(F552:F557)</f>
        <v>3318.0702103656513</v>
      </c>
      <c r="G551" s="36">
        <f>SUM(G552:G557)</f>
        <v>10000</v>
      </c>
      <c r="H551" s="36">
        <v>24845.71</v>
      </c>
      <c r="I551" s="36">
        <v>24845.71</v>
      </c>
      <c r="J551" s="36">
        <v>0</v>
      </c>
      <c r="K551" s="68">
        <f t="shared" si="175"/>
        <v>0</v>
      </c>
    </row>
    <row r="552" spans="1:11" x14ac:dyDescent="0.25">
      <c r="A552" s="74">
        <v>4221</v>
      </c>
      <c r="B552" s="75" t="s">
        <v>182</v>
      </c>
      <c r="C552" s="38">
        <v>0</v>
      </c>
      <c r="D552" s="38">
        <f>C552/7.5345</f>
        <v>0</v>
      </c>
      <c r="E552" s="42">
        <v>5000</v>
      </c>
      <c r="F552" s="38">
        <f>E552/7.5345</f>
        <v>663.61404207313024</v>
      </c>
      <c r="G552" s="38">
        <v>5000</v>
      </c>
      <c r="H552" s="42">
        <v>6636.14</v>
      </c>
      <c r="I552" s="108">
        <v>6636.14</v>
      </c>
      <c r="J552" s="42">
        <v>14543.38</v>
      </c>
      <c r="K552" s="68">
        <f t="shared" si="175"/>
        <v>219.1542071143767</v>
      </c>
    </row>
    <row r="553" spans="1:11" x14ac:dyDescent="0.25">
      <c r="A553" s="74">
        <v>4222</v>
      </c>
      <c r="B553" s="75" t="s">
        <v>210</v>
      </c>
      <c r="C553" s="38"/>
      <c r="D553" s="38"/>
      <c r="E553" s="42"/>
      <c r="F553" s="38"/>
      <c r="G553" s="38"/>
      <c r="H553" s="42">
        <v>2654.46</v>
      </c>
      <c r="I553" s="108">
        <v>2654.46</v>
      </c>
      <c r="J553" s="42">
        <v>0</v>
      </c>
      <c r="K553" s="68">
        <v>0</v>
      </c>
    </row>
    <row r="554" spans="1:11" x14ac:dyDescent="0.25">
      <c r="A554" s="74">
        <v>4223</v>
      </c>
      <c r="B554" s="75" t="s">
        <v>256</v>
      </c>
      <c r="C554" s="38"/>
      <c r="D554" s="38"/>
      <c r="E554" s="42"/>
      <c r="F554" s="38"/>
      <c r="G554" s="38"/>
      <c r="H554" s="42">
        <v>7299.75</v>
      </c>
      <c r="I554" s="108">
        <v>7299.75</v>
      </c>
      <c r="J554" s="42">
        <v>0</v>
      </c>
      <c r="K554" s="68">
        <v>0</v>
      </c>
    </row>
    <row r="555" spans="1:11" x14ac:dyDescent="0.25">
      <c r="A555" s="74">
        <v>4224</v>
      </c>
      <c r="B555" s="75" t="s">
        <v>257</v>
      </c>
      <c r="C555" s="38"/>
      <c r="D555" s="38"/>
      <c r="E555" s="42"/>
      <c r="F555" s="38"/>
      <c r="G555" s="38"/>
      <c r="H555" s="42">
        <v>1327.23</v>
      </c>
      <c r="I555" s="108">
        <v>1327.23</v>
      </c>
      <c r="J555" s="42">
        <v>0</v>
      </c>
      <c r="K555" s="68">
        <v>0</v>
      </c>
    </row>
    <row r="556" spans="1:11" x14ac:dyDescent="0.25">
      <c r="A556" s="74">
        <v>4225</v>
      </c>
      <c r="B556" s="75" t="s">
        <v>258</v>
      </c>
      <c r="C556" s="38"/>
      <c r="D556" s="38"/>
      <c r="E556" s="42"/>
      <c r="F556" s="38"/>
      <c r="G556" s="38"/>
      <c r="H556" s="42">
        <v>6928.13</v>
      </c>
      <c r="I556" s="108">
        <v>6928.13</v>
      </c>
      <c r="J556" s="42">
        <v>0</v>
      </c>
      <c r="K556" s="68">
        <v>0</v>
      </c>
    </row>
    <row r="557" spans="1:11" ht="26.25" x14ac:dyDescent="0.25">
      <c r="A557" s="74">
        <v>4227</v>
      </c>
      <c r="B557" s="75" t="s">
        <v>213</v>
      </c>
      <c r="C557" s="38">
        <v>37850</v>
      </c>
      <c r="D557" s="38">
        <f>C557/7.5345</f>
        <v>5023.5582984935954</v>
      </c>
      <c r="E557" s="42">
        <v>20000</v>
      </c>
      <c r="F557" s="38">
        <f>E557/7.5345</f>
        <v>2654.4561682925209</v>
      </c>
      <c r="G557" s="38">
        <v>5000</v>
      </c>
      <c r="H557" s="42">
        <v>0</v>
      </c>
      <c r="I557" s="108">
        <v>0</v>
      </c>
      <c r="J557" s="42">
        <v>0</v>
      </c>
      <c r="K557" s="68">
        <v>0</v>
      </c>
    </row>
    <row r="558" spans="1:11" ht="26.25" x14ac:dyDescent="0.25">
      <c r="A558" s="88">
        <v>424</v>
      </c>
      <c r="B558" s="89" t="s">
        <v>214</v>
      </c>
      <c r="C558" s="36">
        <f t="shared" ref="C558:G558" si="183">C559</f>
        <v>24000</v>
      </c>
      <c r="D558" s="36">
        <f t="shared" si="183"/>
        <v>3185.3474019510249</v>
      </c>
      <c r="E558" s="36">
        <f t="shared" si="183"/>
        <v>15000</v>
      </c>
      <c r="F558" s="36">
        <f t="shared" si="183"/>
        <v>1990.8421262193906</v>
      </c>
      <c r="G558" s="36">
        <f t="shared" si="183"/>
        <v>15000</v>
      </c>
      <c r="H558" s="36">
        <v>2017.39</v>
      </c>
      <c r="I558" s="36">
        <v>2017.39</v>
      </c>
      <c r="J558" s="36">
        <v>0</v>
      </c>
      <c r="K558" s="68">
        <f t="shared" si="175"/>
        <v>0</v>
      </c>
    </row>
    <row r="559" spans="1:11" x14ac:dyDescent="0.25">
      <c r="A559" s="74">
        <v>4241</v>
      </c>
      <c r="B559" s="75" t="s">
        <v>215</v>
      </c>
      <c r="C559" s="38">
        <v>24000</v>
      </c>
      <c r="D559" s="38">
        <f>C559/7.5345</f>
        <v>3185.3474019510249</v>
      </c>
      <c r="E559" s="42">
        <v>15000</v>
      </c>
      <c r="F559" s="38">
        <f>E559/7.5345</f>
        <v>1990.8421262193906</v>
      </c>
      <c r="G559" s="38">
        <v>15000</v>
      </c>
      <c r="H559" s="42">
        <v>2017.39</v>
      </c>
      <c r="I559" s="108">
        <v>2017.39</v>
      </c>
      <c r="J559" s="42">
        <v>0</v>
      </c>
      <c r="K559" s="68">
        <f t="shared" si="175"/>
        <v>0</v>
      </c>
    </row>
    <row r="560" spans="1:11" x14ac:dyDescent="0.25">
      <c r="A560" s="102" t="s">
        <v>40</v>
      </c>
      <c r="B560" s="103" t="s">
        <v>41</v>
      </c>
      <c r="C560" s="63">
        <f t="shared" ref="C560:J562" si="184">C561</f>
        <v>0</v>
      </c>
      <c r="D560" s="63">
        <f t="shared" si="184"/>
        <v>0</v>
      </c>
      <c r="E560" s="63">
        <f t="shared" si="184"/>
        <v>10000</v>
      </c>
      <c r="F560" s="63">
        <f t="shared" si="184"/>
        <v>1327.2280841462605</v>
      </c>
      <c r="G560" s="63">
        <f t="shared" si="184"/>
        <v>10000</v>
      </c>
      <c r="H560" s="63">
        <v>2707.55</v>
      </c>
      <c r="I560" s="63">
        <v>2707.55</v>
      </c>
      <c r="J560" s="63">
        <f t="shared" si="184"/>
        <v>2769.67</v>
      </c>
      <c r="K560" s="64">
        <f t="shared" si="175"/>
        <v>102.29432512788314</v>
      </c>
    </row>
    <row r="561" spans="1:11" ht="26.25" x14ac:dyDescent="0.25">
      <c r="A561" s="84">
        <v>4</v>
      </c>
      <c r="B561" s="85" t="s">
        <v>72</v>
      </c>
      <c r="C561" s="67">
        <f t="shared" si="184"/>
        <v>0</v>
      </c>
      <c r="D561" s="67">
        <f t="shared" si="184"/>
        <v>0</v>
      </c>
      <c r="E561" s="67">
        <f t="shared" si="184"/>
        <v>10000</v>
      </c>
      <c r="F561" s="67">
        <f t="shared" si="184"/>
        <v>1327.2280841462605</v>
      </c>
      <c r="G561" s="67">
        <f t="shared" si="184"/>
        <v>10000</v>
      </c>
      <c r="H561" s="67">
        <v>2707.55</v>
      </c>
      <c r="I561" s="67">
        <v>2707.55</v>
      </c>
      <c r="J561" s="67">
        <f t="shared" si="184"/>
        <v>2769.67</v>
      </c>
      <c r="K561" s="121">
        <f t="shared" si="175"/>
        <v>102.29432512788314</v>
      </c>
    </row>
    <row r="562" spans="1:11" ht="26.25" x14ac:dyDescent="0.25">
      <c r="A562" s="86">
        <v>42</v>
      </c>
      <c r="B562" s="87" t="s">
        <v>180</v>
      </c>
      <c r="C562" s="71">
        <f t="shared" si="184"/>
        <v>0</v>
      </c>
      <c r="D562" s="71">
        <f t="shared" si="184"/>
        <v>0</v>
      </c>
      <c r="E562" s="71">
        <f t="shared" si="184"/>
        <v>10000</v>
      </c>
      <c r="F562" s="71">
        <f t="shared" si="184"/>
        <v>1327.2280841462605</v>
      </c>
      <c r="G562" s="71">
        <f t="shared" si="184"/>
        <v>10000</v>
      </c>
      <c r="H562" s="71">
        <v>2030.66</v>
      </c>
      <c r="I562" s="71">
        <v>2030.66</v>
      </c>
      <c r="J562" s="71">
        <f t="shared" si="184"/>
        <v>2769.67</v>
      </c>
      <c r="K562" s="128">
        <f t="shared" si="175"/>
        <v>136.39260142022792</v>
      </c>
    </row>
    <row r="563" spans="1:11" x14ac:dyDescent="0.25">
      <c r="A563" s="88">
        <v>422</v>
      </c>
      <c r="B563" s="89" t="s">
        <v>181</v>
      </c>
      <c r="C563" s="36">
        <f t="shared" ref="C563:J563" si="185">SUM(C564:C565)</f>
        <v>0</v>
      </c>
      <c r="D563" s="36">
        <f t="shared" si="185"/>
        <v>0</v>
      </c>
      <c r="E563" s="36">
        <f t="shared" si="185"/>
        <v>10000</v>
      </c>
      <c r="F563" s="36">
        <f t="shared" si="185"/>
        <v>1327.2280841462605</v>
      </c>
      <c r="G563" s="36">
        <f t="shared" si="185"/>
        <v>10000</v>
      </c>
      <c r="H563" s="36">
        <v>1592.67</v>
      </c>
      <c r="I563" s="36">
        <v>1592.67</v>
      </c>
      <c r="J563" s="36">
        <f t="shared" si="185"/>
        <v>2769.67</v>
      </c>
      <c r="K563" s="68">
        <f t="shared" si="175"/>
        <v>173.90105922758639</v>
      </c>
    </row>
    <row r="564" spans="1:11" x14ac:dyDescent="0.25">
      <c r="A564" s="74">
        <v>4221</v>
      </c>
      <c r="B564" s="75" t="s">
        <v>182</v>
      </c>
      <c r="C564" s="38">
        <v>0</v>
      </c>
      <c r="D564" s="38">
        <f>C564/7.5345</f>
        <v>0</v>
      </c>
      <c r="E564" s="42">
        <v>5000</v>
      </c>
      <c r="F564" s="38">
        <f>E564/7.5345</f>
        <v>663.61404207313024</v>
      </c>
      <c r="G564" s="38">
        <v>5000</v>
      </c>
      <c r="H564" s="42">
        <v>437.99</v>
      </c>
      <c r="I564" s="108">
        <v>437.99</v>
      </c>
      <c r="J564" s="42">
        <v>0</v>
      </c>
      <c r="K564" s="68">
        <f t="shared" si="175"/>
        <v>0</v>
      </c>
    </row>
    <row r="565" spans="1:11" x14ac:dyDescent="0.25">
      <c r="A565" s="74">
        <v>4241</v>
      </c>
      <c r="B565" s="75" t="s">
        <v>259</v>
      </c>
      <c r="C565" s="38">
        <v>0</v>
      </c>
      <c r="D565" s="38">
        <f>C565/7.5345</f>
        <v>0</v>
      </c>
      <c r="E565" s="42">
        <v>5000</v>
      </c>
      <c r="F565" s="38">
        <f>E565/7.5345</f>
        <v>663.61404207313024</v>
      </c>
      <c r="G565" s="38">
        <v>5000</v>
      </c>
      <c r="H565" s="42">
        <v>676.89</v>
      </c>
      <c r="I565" s="108">
        <v>676.89</v>
      </c>
      <c r="J565" s="42">
        <v>2769.67</v>
      </c>
      <c r="K565" s="68">
        <f t="shared" si="175"/>
        <v>409.17578927152124</v>
      </c>
    </row>
    <row r="566" spans="1:11" x14ac:dyDescent="0.25">
      <c r="A566" s="181" t="s">
        <v>251</v>
      </c>
      <c r="B566" s="192" t="s">
        <v>250</v>
      </c>
      <c r="C566" s="38"/>
      <c r="D566" s="38"/>
      <c r="E566" s="38"/>
      <c r="F566" s="38"/>
      <c r="G566" s="38"/>
      <c r="H566" s="193">
        <v>0</v>
      </c>
      <c r="I566" s="193">
        <v>0</v>
      </c>
      <c r="J566" s="194">
        <v>0</v>
      </c>
      <c r="K566" s="171"/>
    </row>
    <row r="567" spans="1:11" ht="32.25" customHeight="1" x14ac:dyDescent="0.25">
      <c r="A567" s="113" t="s">
        <v>38</v>
      </c>
      <c r="B567" s="83" t="s">
        <v>250</v>
      </c>
      <c r="C567" s="63">
        <f t="shared" ref="C567:G570" si="186">C568</f>
        <v>0</v>
      </c>
      <c r="D567" s="63">
        <f t="shared" si="186"/>
        <v>0</v>
      </c>
      <c r="E567" s="63">
        <f t="shared" si="186"/>
        <v>3000</v>
      </c>
      <c r="F567" s="63">
        <f t="shared" si="186"/>
        <v>398.16842524387812</v>
      </c>
      <c r="G567" s="63">
        <f t="shared" si="186"/>
        <v>3000</v>
      </c>
      <c r="H567" s="154">
        <v>0</v>
      </c>
      <c r="I567" s="63">
        <v>0</v>
      </c>
      <c r="J567" s="63">
        <f>J568</f>
        <v>0</v>
      </c>
      <c r="K567" s="64">
        <v>0</v>
      </c>
    </row>
    <row r="568" spans="1:11" x14ac:dyDescent="0.25">
      <c r="A568" s="84">
        <v>3</v>
      </c>
      <c r="B568" s="85" t="s">
        <v>109</v>
      </c>
      <c r="C568" s="67">
        <f t="shared" si="186"/>
        <v>0</v>
      </c>
      <c r="D568" s="67">
        <f t="shared" si="186"/>
        <v>0</v>
      </c>
      <c r="E568" s="67">
        <f t="shared" si="186"/>
        <v>3000</v>
      </c>
      <c r="F568" s="67">
        <f t="shared" si="186"/>
        <v>398.16842524387812</v>
      </c>
      <c r="G568" s="67">
        <f t="shared" si="186"/>
        <v>3000</v>
      </c>
      <c r="H568" s="67">
        <f>H569</f>
        <v>0</v>
      </c>
      <c r="I568" s="67">
        <v>0</v>
      </c>
      <c r="J568" s="67">
        <f>J569</f>
        <v>0</v>
      </c>
      <c r="K568" s="121">
        <v>0</v>
      </c>
    </row>
    <row r="569" spans="1:11" x14ac:dyDescent="0.25">
      <c r="A569" s="86">
        <v>32</v>
      </c>
      <c r="B569" s="87" t="s">
        <v>252</v>
      </c>
      <c r="C569" s="71">
        <f t="shared" si="186"/>
        <v>0</v>
      </c>
      <c r="D569" s="71">
        <f t="shared" si="186"/>
        <v>0</v>
      </c>
      <c r="E569" s="71">
        <f t="shared" si="186"/>
        <v>3000</v>
      </c>
      <c r="F569" s="71">
        <f t="shared" si="186"/>
        <v>398.16842524387812</v>
      </c>
      <c r="G569" s="71">
        <f t="shared" si="186"/>
        <v>3000</v>
      </c>
      <c r="H569" s="71">
        <f>H570</f>
        <v>0</v>
      </c>
      <c r="I569" s="71">
        <v>0</v>
      </c>
      <c r="J569" s="71">
        <f>J570</f>
        <v>0</v>
      </c>
      <c r="K569" s="128">
        <v>0</v>
      </c>
    </row>
    <row r="570" spans="1:11" x14ac:dyDescent="0.25">
      <c r="A570" s="88">
        <v>322</v>
      </c>
      <c r="B570" s="89" t="s">
        <v>110</v>
      </c>
      <c r="C570" s="36">
        <f t="shared" si="186"/>
        <v>0</v>
      </c>
      <c r="D570" s="36">
        <f t="shared" si="186"/>
        <v>0</v>
      </c>
      <c r="E570" s="36">
        <f t="shared" si="186"/>
        <v>3000</v>
      </c>
      <c r="F570" s="36">
        <f t="shared" si="186"/>
        <v>398.16842524387812</v>
      </c>
      <c r="G570" s="36">
        <f t="shared" si="186"/>
        <v>3000</v>
      </c>
      <c r="H570" s="36">
        <v>0</v>
      </c>
      <c r="I570" s="36">
        <v>0</v>
      </c>
      <c r="J570" s="36">
        <f>J571</f>
        <v>0</v>
      </c>
      <c r="K570" s="68">
        <v>0</v>
      </c>
    </row>
    <row r="571" spans="1:11" x14ac:dyDescent="0.25">
      <c r="A571" s="74">
        <v>3221</v>
      </c>
      <c r="B571" s="75" t="s">
        <v>128</v>
      </c>
      <c r="C571" s="38">
        <v>0</v>
      </c>
      <c r="D571" s="38">
        <f>C571/7.5345</f>
        <v>0</v>
      </c>
      <c r="E571" s="42">
        <v>3000</v>
      </c>
      <c r="F571" s="38">
        <f>E571/7.5345</f>
        <v>398.16842524387812</v>
      </c>
      <c r="G571" s="38">
        <v>3000</v>
      </c>
      <c r="H571" s="42">
        <v>0</v>
      </c>
      <c r="I571" s="108">
        <v>0</v>
      </c>
      <c r="J571" s="42">
        <v>0</v>
      </c>
      <c r="K571" s="68">
        <v>0</v>
      </c>
    </row>
    <row r="572" spans="1:11" ht="26.25" x14ac:dyDescent="0.25">
      <c r="A572" s="181" t="s">
        <v>253</v>
      </c>
      <c r="B572" s="192" t="s">
        <v>254</v>
      </c>
      <c r="C572" s="38"/>
      <c r="D572" s="38"/>
      <c r="E572" s="38"/>
      <c r="F572" s="38"/>
      <c r="G572" s="38"/>
      <c r="H572" s="193">
        <v>0</v>
      </c>
      <c r="I572" s="193">
        <v>0</v>
      </c>
      <c r="J572" s="194">
        <v>0</v>
      </c>
      <c r="K572" s="171">
        <v>0</v>
      </c>
    </row>
    <row r="573" spans="1:11" x14ac:dyDescent="0.25">
      <c r="A573" s="155">
        <v>3</v>
      </c>
      <c r="B573" s="156" t="s">
        <v>109</v>
      </c>
      <c r="C573" s="38"/>
      <c r="D573" s="38"/>
      <c r="E573" s="38"/>
      <c r="F573" s="38"/>
      <c r="G573" s="38"/>
      <c r="H573" s="157">
        <v>0</v>
      </c>
      <c r="I573" s="157">
        <v>0</v>
      </c>
      <c r="J573" s="158">
        <v>0</v>
      </c>
      <c r="K573" s="121">
        <v>0</v>
      </c>
    </row>
    <row r="574" spans="1:11" x14ac:dyDescent="0.25">
      <c r="A574" s="74">
        <v>31</v>
      </c>
      <c r="B574" s="153" t="s">
        <v>65</v>
      </c>
      <c r="C574" s="38"/>
      <c r="D574" s="38"/>
      <c r="E574" s="38"/>
      <c r="F574" s="38"/>
      <c r="G574" s="38"/>
      <c r="H574" s="38">
        <v>0</v>
      </c>
      <c r="I574" s="36">
        <v>0</v>
      </c>
      <c r="J574" s="38">
        <v>0</v>
      </c>
      <c r="K574" s="68">
        <v>0</v>
      </c>
    </row>
    <row r="575" spans="1:11" x14ac:dyDescent="0.25">
      <c r="A575" s="74">
        <v>311</v>
      </c>
      <c r="B575" s="153" t="s">
        <v>235</v>
      </c>
      <c r="C575" s="38"/>
      <c r="D575" s="38"/>
      <c r="E575" s="38"/>
      <c r="F575" s="38"/>
      <c r="G575" s="38"/>
      <c r="H575" s="38">
        <v>0</v>
      </c>
      <c r="I575" s="36">
        <v>0</v>
      </c>
      <c r="J575" s="38">
        <v>0</v>
      </c>
      <c r="K575" s="68">
        <v>0</v>
      </c>
    </row>
    <row r="576" spans="1:11" x14ac:dyDescent="0.25">
      <c r="A576" s="74">
        <v>31111</v>
      </c>
      <c r="B576" s="153" t="s">
        <v>165</v>
      </c>
      <c r="C576" s="38"/>
      <c r="D576" s="38"/>
      <c r="E576" s="38"/>
      <c r="F576" s="38"/>
      <c r="G576" s="38"/>
      <c r="H576" s="38">
        <v>0</v>
      </c>
      <c r="I576" s="36">
        <v>0</v>
      </c>
      <c r="J576" s="38">
        <v>0</v>
      </c>
      <c r="K576" s="68">
        <v>0</v>
      </c>
    </row>
    <row r="577" spans="1:11" ht="15" customHeight="1" x14ac:dyDescent="0.25">
      <c r="A577" s="161" t="s">
        <v>247</v>
      </c>
      <c r="B577" s="162" t="s">
        <v>248</v>
      </c>
      <c r="C577" s="59">
        <f t="shared" ref="C577:J586" si="187">C578</f>
        <v>0</v>
      </c>
      <c r="D577" s="59">
        <f t="shared" si="187"/>
        <v>0</v>
      </c>
      <c r="E577" s="59">
        <f t="shared" si="187"/>
        <v>135000</v>
      </c>
      <c r="F577" s="59">
        <f t="shared" si="187"/>
        <v>17917.579135974516</v>
      </c>
      <c r="G577" s="59">
        <f t="shared" si="187"/>
        <v>110000</v>
      </c>
      <c r="H577" s="159">
        <v>0</v>
      </c>
      <c r="I577" s="159">
        <v>0</v>
      </c>
      <c r="J577" s="159">
        <f t="shared" si="187"/>
        <v>0</v>
      </c>
      <c r="K577" s="160" t="e">
        <f t="shared" ref="K577:K622" si="188">J577/H577*100</f>
        <v>#DIV/0!</v>
      </c>
    </row>
    <row r="578" spans="1:11" x14ac:dyDescent="0.25">
      <c r="A578" s="102" t="s">
        <v>38</v>
      </c>
      <c r="B578" s="103" t="s">
        <v>39</v>
      </c>
      <c r="C578" s="63">
        <f t="shared" si="187"/>
        <v>0</v>
      </c>
      <c r="D578" s="63">
        <f t="shared" si="187"/>
        <v>0</v>
      </c>
      <c r="E578" s="63">
        <f t="shared" si="187"/>
        <v>135000</v>
      </c>
      <c r="F578" s="63">
        <f t="shared" si="187"/>
        <v>17917.579135974516</v>
      </c>
      <c r="G578" s="63">
        <f t="shared" si="187"/>
        <v>110000</v>
      </c>
      <c r="H578" s="63">
        <v>0</v>
      </c>
      <c r="I578" s="63">
        <v>0</v>
      </c>
      <c r="J578" s="63">
        <f t="shared" si="187"/>
        <v>0</v>
      </c>
      <c r="K578" s="64" t="e">
        <f t="shared" si="188"/>
        <v>#DIV/0!</v>
      </c>
    </row>
    <row r="579" spans="1:11" x14ac:dyDescent="0.25">
      <c r="A579" s="84">
        <v>3</v>
      </c>
      <c r="B579" s="85" t="s">
        <v>109</v>
      </c>
      <c r="C579" s="67">
        <f>C585</f>
        <v>0</v>
      </c>
      <c r="D579" s="67">
        <f>D585</f>
        <v>0</v>
      </c>
      <c r="E579" s="67">
        <f>E585</f>
        <v>135000</v>
      </c>
      <c r="F579" s="67">
        <f>F585</f>
        <v>17917.579135974516</v>
      </c>
      <c r="G579" s="67">
        <f>G585</f>
        <v>110000</v>
      </c>
      <c r="H579" s="67">
        <v>0</v>
      </c>
      <c r="I579" s="67">
        <v>0</v>
      </c>
      <c r="J579" s="67">
        <f>J585</f>
        <v>0</v>
      </c>
      <c r="K579" s="121" t="e">
        <f t="shared" si="188"/>
        <v>#DIV/0!</v>
      </c>
    </row>
    <row r="580" spans="1:11" x14ac:dyDescent="0.25">
      <c r="A580" s="133">
        <v>31</v>
      </c>
      <c r="B580" s="151" t="s">
        <v>65</v>
      </c>
      <c r="C580" s="67"/>
      <c r="D580" s="67"/>
      <c r="E580" s="67"/>
      <c r="F580" s="67"/>
      <c r="G580" s="67"/>
      <c r="H580" s="135">
        <v>0</v>
      </c>
      <c r="I580" s="135">
        <v>0</v>
      </c>
      <c r="J580" s="135">
        <v>0</v>
      </c>
      <c r="K580" s="136">
        <v>0</v>
      </c>
    </row>
    <row r="581" spans="1:11" x14ac:dyDescent="0.25">
      <c r="A581" s="137">
        <v>311</v>
      </c>
      <c r="B581" s="152" t="s">
        <v>235</v>
      </c>
      <c r="C581" s="67"/>
      <c r="D581" s="67"/>
      <c r="E581" s="67"/>
      <c r="F581" s="67"/>
      <c r="G581" s="67"/>
      <c r="H581" s="146">
        <v>0</v>
      </c>
      <c r="I581" s="135">
        <v>0</v>
      </c>
      <c r="J581" s="135">
        <v>0</v>
      </c>
      <c r="K581" s="136">
        <v>0</v>
      </c>
    </row>
    <row r="582" spans="1:11" x14ac:dyDescent="0.25">
      <c r="A582" s="137">
        <v>31111</v>
      </c>
      <c r="B582" s="152" t="s">
        <v>165</v>
      </c>
      <c r="C582" s="67"/>
      <c r="D582" s="67"/>
      <c r="E582" s="67"/>
      <c r="F582" s="67"/>
      <c r="G582" s="67"/>
      <c r="H582" s="146">
        <v>0</v>
      </c>
      <c r="I582" s="135">
        <v>0</v>
      </c>
      <c r="J582" s="135">
        <v>0</v>
      </c>
      <c r="K582" s="136">
        <v>0</v>
      </c>
    </row>
    <row r="583" spans="1:11" x14ac:dyDescent="0.25">
      <c r="A583" s="137">
        <v>313</v>
      </c>
      <c r="B583" s="151" t="s">
        <v>166</v>
      </c>
      <c r="C583" s="67"/>
      <c r="D583" s="67"/>
      <c r="E583" s="67"/>
      <c r="F583" s="67"/>
      <c r="G583" s="67"/>
      <c r="H583" s="135">
        <v>0</v>
      </c>
      <c r="I583" s="135">
        <v>0</v>
      </c>
      <c r="J583" s="135">
        <v>0</v>
      </c>
      <c r="K583" s="136">
        <v>0</v>
      </c>
    </row>
    <row r="584" spans="1:11" x14ac:dyDescent="0.25">
      <c r="A584" s="137">
        <v>3132</v>
      </c>
      <c r="B584" s="152" t="s">
        <v>249</v>
      </c>
      <c r="C584" s="67"/>
      <c r="D584" s="67"/>
      <c r="E584" s="67"/>
      <c r="F584" s="67"/>
      <c r="G584" s="67"/>
      <c r="H584" s="146">
        <v>0</v>
      </c>
      <c r="I584" s="135">
        <v>0</v>
      </c>
      <c r="J584" s="135">
        <v>0</v>
      </c>
      <c r="K584" s="136">
        <v>0</v>
      </c>
    </row>
    <row r="585" spans="1:11" x14ac:dyDescent="0.25">
      <c r="A585" s="86">
        <v>32</v>
      </c>
      <c r="B585" s="87" t="s">
        <v>66</v>
      </c>
      <c r="C585" s="71">
        <f t="shared" si="187"/>
        <v>0</v>
      </c>
      <c r="D585" s="71">
        <f t="shared" si="187"/>
        <v>0</v>
      </c>
      <c r="E585" s="71">
        <f t="shared" si="187"/>
        <v>135000</v>
      </c>
      <c r="F585" s="71">
        <f t="shared" si="187"/>
        <v>17917.579135974516</v>
      </c>
      <c r="G585" s="71">
        <f t="shared" si="187"/>
        <v>110000</v>
      </c>
      <c r="H585" s="71">
        <v>0</v>
      </c>
      <c r="I585" s="71">
        <v>0</v>
      </c>
      <c r="J585" s="71">
        <f t="shared" si="187"/>
        <v>0</v>
      </c>
      <c r="K585" s="128" t="e">
        <f t="shared" si="188"/>
        <v>#DIV/0!</v>
      </c>
    </row>
    <row r="586" spans="1:11" ht="26.25" x14ac:dyDescent="0.25">
      <c r="A586" s="88">
        <v>321</v>
      </c>
      <c r="B586" s="89" t="s">
        <v>169</v>
      </c>
      <c r="C586" s="36">
        <f t="shared" si="187"/>
        <v>0</v>
      </c>
      <c r="D586" s="36">
        <f t="shared" si="187"/>
        <v>0</v>
      </c>
      <c r="E586" s="36">
        <f t="shared" si="187"/>
        <v>135000</v>
      </c>
      <c r="F586" s="36">
        <f t="shared" si="187"/>
        <v>17917.579135974516</v>
      </c>
      <c r="G586" s="36">
        <f t="shared" si="187"/>
        <v>110000</v>
      </c>
      <c r="H586" s="36">
        <v>0</v>
      </c>
      <c r="I586" s="36">
        <v>0</v>
      </c>
      <c r="J586" s="36">
        <f t="shared" si="187"/>
        <v>0</v>
      </c>
      <c r="K586" s="68" t="e">
        <f t="shared" si="188"/>
        <v>#DIV/0!</v>
      </c>
    </row>
    <row r="587" spans="1:11" x14ac:dyDescent="0.25">
      <c r="A587" s="74">
        <v>3212</v>
      </c>
      <c r="B587" s="75" t="s">
        <v>169</v>
      </c>
      <c r="C587" s="38">
        <v>0</v>
      </c>
      <c r="D587" s="38">
        <f>C587/7.5345</f>
        <v>0</v>
      </c>
      <c r="E587" s="42">
        <v>135000</v>
      </c>
      <c r="F587" s="38">
        <f>E587/7.5345</f>
        <v>17917.579135974516</v>
      </c>
      <c r="G587" s="38">
        <v>110000</v>
      </c>
      <c r="H587" s="42">
        <v>0</v>
      </c>
      <c r="I587" s="108">
        <v>0</v>
      </c>
      <c r="J587" s="42">
        <v>0</v>
      </c>
      <c r="K587" s="68" t="e">
        <f t="shared" si="188"/>
        <v>#DIV/0!</v>
      </c>
    </row>
    <row r="588" spans="1:11" ht="30" customHeight="1" x14ac:dyDescent="0.25">
      <c r="A588" s="161" t="s">
        <v>216</v>
      </c>
      <c r="B588" s="162" t="s">
        <v>217</v>
      </c>
      <c r="C588" s="59">
        <f t="shared" ref="C588:G588" si="189">C589+C607+C623</f>
        <v>657538.59000000008</v>
      </c>
      <c r="D588" s="59">
        <f t="shared" si="189"/>
        <v>87270.368305793352</v>
      </c>
      <c r="E588" s="59">
        <f t="shared" si="189"/>
        <v>774000</v>
      </c>
      <c r="F588" s="59">
        <f t="shared" si="189"/>
        <v>102727.45371292057</v>
      </c>
      <c r="G588" s="59">
        <f t="shared" si="189"/>
        <v>756000</v>
      </c>
      <c r="H588" s="159">
        <v>92972.33</v>
      </c>
      <c r="I588" s="159">
        <v>92972.33</v>
      </c>
      <c r="J588" s="159">
        <v>95916.67</v>
      </c>
      <c r="K588" s="160">
        <f t="shared" si="188"/>
        <v>103.16689922689901</v>
      </c>
    </row>
    <row r="589" spans="1:11" x14ac:dyDescent="0.25">
      <c r="A589" s="113" t="s">
        <v>43</v>
      </c>
      <c r="B589" s="83" t="s">
        <v>44</v>
      </c>
      <c r="C589" s="63">
        <f t="shared" ref="C589:J589" si="190">C590+C594</f>
        <v>2948.25</v>
      </c>
      <c r="D589" s="63">
        <f t="shared" si="190"/>
        <v>391.30001990842123</v>
      </c>
      <c r="E589" s="63">
        <f t="shared" si="190"/>
        <v>4000</v>
      </c>
      <c r="F589" s="63">
        <f t="shared" si="190"/>
        <v>530.89123365850423</v>
      </c>
      <c r="G589" s="63">
        <f t="shared" si="190"/>
        <v>3000</v>
      </c>
      <c r="H589" s="63">
        <v>66.36</v>
      </c>
      <c r="I589" s="63">
        <v>66.36</v>
      </c>
      <c r="J589" s="63">
        <f t="shared" si="190"/>
        <v>0</v>
      </c>
      <c r="K589" s="64">
        <f t="shared" si="188"/>
        <v>0</v>
      </c>
    </row>
    <row r="590" spans="1:11" x14ac:dyDescent="0.25">
      <c r="A590" s="65">
        <v>3</v>
      </c>
      <c r="B590" s="66" t="s">
        <v>109</v>
      </c>
      <c r="C590" s="67">
        <f t="shared" ref="C590:J592" si="191">C591</f>
        <v>298.12</v>
      </c>
      <c r="D590" s="67">
        <f t="shared" si="191"/>
        <v>39.567323644568319</v>
      </c>
      <c r="E590" s="67">
        <f t="shared" si="191"/>
        <v>2000</v>
      </c>
      <c r="F590" s="67">
        <f t="shared" si="191"/>
        <v>265.44561682925212</v>
      </c>
      <c r="G590" s="67">
        <f t="shared" si="191"/>
        <v>2000</v>
      </c>
      <c r="H590" s="67">
        <v>66.36</v>
      </c>
      <c r="I590" s="67">
        <v>66.36</v>
      </c>
      <c r="J590" s="67">
        <f t="shared" si="191"/>
        <v>0</v>
      </c>
      <c r="K590" s="121">
        <f t="shared" si="188"/>
        <v>0</v>
      </c>
    </row>
    <row r="591" spans="1:11" ht="39" x14ac:dyDescent="0.25">
      <c r="A591" s="86">
        <v>37</v>
      </c>
      <c r="B591" s="87" t="s">
        <v>70</v>
      </c>
      <c r="C591" s="71">
        <f t="shared" si="191"/>
        <v>298.12</v>
      </c>
      <c r="D591" s="71">
        <f t="shared" si="191"/>
        <v>39.567323644568319</v>
      </c>
      <c r="E591" s="71">
        <f t="shared" si="191"/>
        <v>2000</v>
      </c>
      <c r="F591" s="71">
        <f t="shared" si="191"/>
        <v>265.44561682925212</v>
      </c>
      <c r="G591" s="71">
        <f t="shared" si="191"/>
        <v>2000</v>
      </c>
      <c r="H591" s="71">
        <v>66.36</v>
      </c>
      <c r="I591" s="71">
        <v>66.36</v>
      </c>
      <c r="J591" s="71">
        <f t="shared" si="191"/>
        <v>0</v>
      </c>
      <c r="K591" s="128">
        <f t="shared" si="188"/>
        <v>0</v>
      </c>
    </row>
    <row r="592" spans="1:11" ht="26.25" x14ac:dyDescent="0.25">
      <c r="A592" s="88">
        <v>372</v>
      </c>
      <c r="B592" s="89" t="s">
        <v>218</v>
      </c>
      <c r="C592" s="36">
        <f t="shared" si="191"/>
        <v>298.12</v>
      </c>
      <c r="D592" s="36">
        <f t="shared" si="191"/>
        <v>39.567323644568319</v>
      </c>
      <c r="E592" s="36">
        <f t="shared" si="191"/>
        <v>2000</v>
      </c>
      <c r="F592" s="36">
        <f t="shared" si="191"/>
        <v>265.44561682925212</v>
      </c>
      <c r="G592" s="36">
        <f t="shared" si="191"/>
        <v>2000</v>
      </c>
      <c r="H592" s="36">
        <v>66.36</v>
      </c>
      <c r="I592" s="36">
        <v>66.36</v>
      </c>
      <c r="J592" s="36">
        <f t="shared" si="191"/>
        <v>0</v>
      </c>
      <c r="K592" s="68">
        <f t="shared" si="188"/>
        <v>0</v>
      </c>
    </row>
    <row r="593" spans="1:11" ht="26.25" x14ac:dyDescent="0.25">
      <c r="A593" s="74">
        <v>3722</v>
      </c>
      <c r="B593" s="75" t="s">
        <v>219</v>
      </c>
      <c r="C593" s="38">
        <v>298.12</v>
      </c>
      <c r="D593" s="38">
        <f>C593/7.5345</f>
        <v>39.567323644568319</v>
      </c>
      <c r="E593" s="42">
        <v>2000</v>
      </c>
      <c r="F593" s="38">
        <f>E593/7.5345</f>
        <v>265.44561682925212</v>
      </c>
      <c r="G593" s="38">
        <v>2000</v>
      </c>
      <c r="H593" s="42">
        <v>66.36</v>
      </c>
      <c r="I593" s="108">
        <v>66.36</v>
      </c>
      <c r="J593" s="42">
        <v>0</v>
      </c>
      <c r="K593" s="68">
        <f t="shared" si="188"/>
        <v>0</v>
      </c>
    </row>
    <row r="594" spans="1:11" ht="26.25" x14ac:dyDescent="0.25">
      <c r="A594" s="84">
        <v>4</v>
      </c>
      <c r="B594" s="85" t="s">
        <v>72</v>
      </c>
      <c r="C594" s="67">
        <f t="shared" ref="C594:J596" si="192">C595</f>
        <v>2650.13</v>
      </c>
      <c r="D594" s="67">
        <f t="shared" si="192"/>
        <v>351.73269626385292</v>
      </c>
      <c r="E594" s="67">
        <f t="shared" si="192"/>
        <v>2000</v>
      </c>
      <c r="F594" s="67">
        <f t="shared" si="192"/>
        <v>265.44561682925212</v>
      </c>
      <c r="G594" s="67">
        <f t="shared" si="192"/>
        <v>1000</v>
      </c>
      <c r="H594" s="67">
        <v>0</v>
      </c>
      <c r="I594" s="67">
        <v>0</v>
      </c>
      <c r="J594" s="67">
        <f t="shared" si="192"/>
        <v>0</v>
      </c>
      <c r="K594" s="121">
        <v>0</v>
      </c>
    </row>
    <row r="595" spans="1:11" ht="26.25" x14ac:dyDescent="0.25">
      <c r="A595" s="86">
        <v>42</v>
      </c>
      <c r="B595" s="87" t="s">
        <v>180</v>
      </c>
      <c r="C595" s="71">
        <f t="shared" si="192"/>
        <v>2650.13</v>
      </c>
      <c r="D595" s="71">
        <f t="shared" si="192"/>
        <v>351.73269626385292</v>
      </c>
      <c r="E595" s="71">
        <f t="shared" si="192"/>
        <v>2000</v>
      </c>
      <c r="F595" s="71">
        <f t="shared" si="192"/>
        <v>265.44561682925212</v>
      </c>
      <c r="G595" s="71">
        <f t="shared" si="192"/>
        <v>1000</v>
      </c>
      <c r="H595" s="71">
        <v>0</v>
      </c>
      <c r="I595" s="71">
        <v>0</v>
      </c>
      <c r="J595" s="71">
        <f t="shared" si="192"/>
        <v>0</v>
      </c>
      <c r="K595" s="128">
        <v>0</v>
      </c>
    </row>
    <row r="596" spans="1:11" ht="26.25" x14ac:dyDescent="0.25">
      <c r="A596" s="88">
        <v>424</v>
      </c>
      <c r="B596" s="89" t="s">
        <v>214</v>
      </c>
      <c r="C596" s="36">
        <f t="shared" si="192"/>
        <v>2650.13</v>
      </c>
      <c r="D596" s="36">
        <f t="shared" si="192"/>
        <v>351.73269626385292</v>
      </c>
      <c r="E596" s="36">
        <f t="shared" si="192"/>
        <v>2000</v>
      </c>
      <c r="F596" s="36">
        <f t="shared" si="192"/>
        <v>265.44561682925212</v>
      </c>
      <c r="G596" s="36">
        <f t="shared" si="192"/>
        <v>1000</v>
      </c>
      <c r="H596" s="36">
        <v>0</v>
      </c>
      <c r="I596" s="36">
        <v>0</v>
      </c>
      <c r="J596" s="36">
        <f t="shared" si="192"/>
        <v>0</v>
      </c>
      <c r="K596" s="68">
        <v>0</v>
      </c>
    </row>
    <row r="597" spans="1:11" x14ac:dyDescent="0.25">
      <c r="A597" s="74">
        <v>4241</v>
      </c>
      <c r="B597" s="75" t="s">
        <v>220</v>
      </c>
      <c r="C597" s="38">
        <v>2650.13</v>
      </c>
      <c r="D597" s="38">
        <f>C597/7.5345</f>
        <v>351.73269626385292</v>
      </c>
      <c r="E597" s="42">
        <v>2000</v>
      </c>
      <c r="F597" s="38">
        <f>E597/7.5345</f>
        <v>265.44561682925212</v>
      </c>
      <c r="G597" s="38">
        <v>1000</v>
      </c>
      <c r="H597" s="42">
        <v>0</v>
      </c>
      <c r="I597" s="108">
        <v>0</v>
      </c>
      <c r="J597" s="42">
        <v>0</v>
      </c>
      <c r="K597" s="68">
        <v>0</v>
      </c>
    </row>
    <row r="598" spans="1:11" x14ac:dyDescent="0.25">
      <c r="A598" s="178" t="s">
        <v>38</v>
      </c>
      <c r="B598" s="177" t="s">
        <v>39</v>
      </c>
      <c r="C598" s="38"/>
      <c r="D598" s="38"/>
      <c r="E598" s="38"/>
      <c r="F598" s="38"/>
      <c r="G598" s="38"/>
      <c r="H598" s="184">
        <v>92905.97</v>
      </c>
      <c r="I598" s="184">
        <v>92905.97</v>
      </c>
      <c r="J598" s="176">
        <v>95916.67</v>
      </c>
      <c r="K598" s="126">
        <v>0</v>
      </c>
    </row>
    <row r="599" spans="1:11" x14ac:dyDescent="0.25">
      <c r="A599" s="167">
        <v>3</v>
      </c>
      <c r="B599" s="183" t="s">
        <v>109</v>
      </c>
      <c r="C599" s="38"/>
      <c r="D599" s="38"/>
      <c r="E599" s="38"/>
      <c r="F599" s="38"/>
      <c r="G599" s="38"/>
      <c r="H599" s="36">
        <v>39816.85</v>
      </c>
      <c r="I599" s="36">
        <v>39816.85</v>
      </c>
      <c r="J599" s="38">
        <v>63451.17</v>
      </c>
      <c r="K599" s="68">
        <v>0</v>
      </c>
    </row>
    <row r="600" spans="1:11" ht="39" x14ac:dyDescent="0.25">
      <c r="A600" s="167">
        <v>37</v>
      </c>
      <c r="B600" s="153" t="s">
        <v>70</v>
      </c>
      <c r="C600" s="38"/>
      <c r="D600" s="38"/>
      <c r="E600" s="38"/>
      <c r="F600" s="38"/>
      <c r="G600" s="38"/>
      <c r="H600" s="38">
        <v>39816.85</v>
      </c>
      <c r="I600" s="36">
        <v>39816.85</v>
      </c>
      <c r="J600" s="38">
        <v>63451.17</v>
      </c>
      <c r="K600" s="68">
        <v>0</v>
      </c>
    </row>
    <row r="601" spans="1:11" ht="26.25" x14ac:dyDescent="0.25">
      <c r="A601" s="74">
        <v>372</v>
      </c>
      <c r="B601" s="153" t="s">
        <v>218</v>
      </c>
      <c r="C601" s="38"/>
      <c r="D601" s="38"/>
      <c r="E601" s="38"/>
      <c r="F601" s="38"/>
      <c r="G601" s="38"/>
      <c r="H601" s="38">
        <v>39816.85</v>
      </c>
      <c r="I601" s="36">
        <v>39816.85</v>
      </c>
      <c r="J601" s="38">
        <v>63451.17</v>
      </c>
      <c r="K601" s="68">
        <v>0</v>
      </c>
    </row>
    <row r="602" spans="1:11" ht="26.25" x14ac:dyDescent="0.25">
      <c r="A602" s="74">
        <v>3722</v>
      </c>
      <c r="B602" s="153" t="s">
        <v>219</v>
      </c>
      <c r="C602" s="38"/>
      <c r="D602" s="38"/>
      <c r="E602" s="38"/>
      <c r="F602" s="38"/>
      <c r="G602" s="38"/>
      <c r="H602" s="38">
        <v>39816.85</v>
      </c>
      <c r="I602" s="36">
        <v>39816.85</v>
      </c>
      <c r="J602" s="38">
        <v>63451.17</v>
      </c>
      <c r="K602" s="68">
        <v>0</v>
      </c>
    </row>
    <row r="603" spans="1:11" ht="26.25" x14ac:dyDescent="0.25">
      <c r="A603" s="182">
        <v>4</v>
      </c>
      <c r="B603" s="179" t="s">
        <v>72</v>
      </c>
      <c r="C603" s="38"/>
      <c r="D603" s="38"/>
      <c r="E603" s="38"/>
      <c r="F603" s="38"/>
      <c r="G603" s="38"/>
      <c r="H603" s="185">
        <v>53089.120000000003</v>
      </c>
      <c r="I603" s="185">
        <v>53089.120000000003</v>
      </c>
      <c r="J603" s="180">
        <v>32465.5</v>
      </c>
      <c r="K603" s="128">
        <v>0</v>
      </c>
    </row>
    <row r="604" spans="1:11" ht="26.25" x14ac:dyDescent="0.25">
      <c r="A604" s="88">
        <v>42</v>
      </c>
      <c r="B604" s="153" t="s">
        <v>180</v>
      </c>
      <c r="C604" s="38"/>
      <c r="D604" s="38"/>
      <c r="E604" s="38"/>
      <c r="F604" s="38"/>
      <c r="G604" s="38"/>
      <c r="H604" s="38">
        <v>53089.120000000003</v>
      </c>
      <c r="I604" s="36">
        <v>53089.120000000003</v>
      </c>
      <c r="J604" s="38">
        <v>32465.5</v>
      </c>
      <c r="K604" s="68">
        <v>0</v>
      </c>
    </row>
    <row r="605" spans="1:11" ht="26.25" x14ac:dyDescent="0.25">
      <c r="A605" s="74">
        <v>424</v>
      </c>
      <c r="B605" s="153" t="s">
        <v>214</v>
      </c>
      <c r="C605" s="38"/>
      <c r="D605" s="38"/>
      <c r="E605" s="38"/>
      <c r="F605" s="38"/>
      <c r="G605" s="38"/>
      <c r="H605" s="38">
        <v>53089.120000000003</v>
      </c>
      <c r="I605" s="36">
        <v>53089.120000000003</v>
      </c>
      <c r="J605" s="38">
        <v>32465.5</v>
      </c>
      <c r="K605" s="68">
        <v>0</v>
      </c>
    </row>
    <row r="606" spans="1:11" x14ac:dyDescent="0.25">
      <c r="A606" s="74">
        <v>4241</v>
      </c>
      <c r="B606" s="153" t="s">
        <v>220</v>
      </c>
      <c r="C606" s="38"/>
      <c r="D606" s="38"/>
      <c r="E606" s="38"/>
      <c r="F606" s="38"/>
      <c r="G606" s="38"/>
      <c r="H606" s="38">
        <v>53089.120000000003</v>
      </c>
      <c r="I606" s="36">
        <v>53089.120000000003</v>
      </c>
      <c r="J606" s="38">
        <v>32465.5</v>
      </c>
      <c r="K606" s="68">
        <v>0</v>
      </c>
    </row>
    <row r="607" spans="1:11" x14ac:dyDescent="0.25">
      <c r="A607" s="161" t="s">
        <v>260</v>
      </c>
      <c r="B607" s="162" t="s">
        <v>261</v>
      </c>
      <c r="C607" s="63">
        <f t="shared" ref="C607:G607" si="193">C609+C613</f>
        <v>0</v>
      </c>
      <c r="D607" s="63">
        <f t="shared" si="193"/>
        <v>0</v>
      </c>
      <c r="E607" s="63">
        <f t="shared" si="193"/>
        <v>0</v>
      </c>
      <c r="F607" s="63">
        <f t="shared" si="193"/>
        <v>0</v>
      </c>
      <c r="G607" s="63">
        <f t="shared" si="193"/>
        <v>3000</v>
      </c>
      <c r="H607" s="159">
        <v>663.61</v>
      </c>
      <c r="I607" s="159">
        <v>663.61</v>
      </c>
      <c r="J607" s="159">
        <v>0</v>
      </c>
      <c r="K607" s="160">
        <f t="shared" si="188"/>
        <v>0</v>
      </c>
    </row>
    <row r="608" spans="1:11" x14ac:dyDescent="0.25">
      <c r="A608" s="163" t="s">
        <v>43</v>
      </c>
      <c r="B608" s="164" t="s">
        <v>44</v>
      </c>
      <c r="C608" s="63"/>
      <c r="D608" s="63"/>
      <c r="E608" s="63"/>
      <c r="F608" s="63"/>
      <c r="G608" s="63"/>
      <c r="H608" s="165"/>
      <c r="I608" s="165"/>
      <c r="J608" s="165"/>
      <c r="K608" s="166"/>
    </row>
    <row r="609" spans="1:11" ht="26.25" x14ac:dyDescent="0.25">
      <c r="A609" s="65">
        <v>4</v>
      </c>
      <c r="B609" s="66" t="s">
        <v>72</v>
      </c>
      <c r="C609" s="67">
        <f t="shared" ref="C609:J611" si="194">C610</f>
        <v>0</v>
      </c>
      <c r="D609" s="67">
        <f t="shared" si="194"/>
        <v>0</v>
      </c>
      <c r="E609" s="67">
        <f t="shared" si="194"/>
        <v>0</v>
      </c>
      <c r="F609" s="67">
        <f t="shared" si="194"/>
        <v>0</v>
      </c>
      <c r="G609" s="67">
        <f t="shared" si="194"/>
        <v>2000</v>
      </c>
      <c r="H609" s="67">
        <v>663.61</v>
      </c>
      <c r="I609" s="67">
        <v>663.61</v>
      </c>
      <c r="J609" s="67">
        <f t="shared" si="194"/>
        <v>0</v>
      </c>
      <c r="K609" s="121">
        <f t="shared" si="188"/>
        <v>0</v>
      </c>
    </row>
    <row r="610" spans="1:11" ht="26.25" x14ac:dyDescent="0.25">
      <c r="A610" s="86">
        <v>45</v>
      </c>
      <c r="B610" s="87" t="s">
        <v>74</v>
      </c>
      <c r="C610" s="71">
        <f t="shared" si="194"/>
        <v>0</v>
      </c>
      <c r="D610" s="71">
        <f t="shared" si="194"/>
        <v>0</v>
      </c>
      <c r="E610" s="71">
        <f t="shared" si="194"/>
        <v>0</v>
      </c>
      <c r="F610" s="71">
        <f t="shared" si="194"/>
        <v>0</v>
      </c>
      <c r="G610" s="71">
        <f t="shared" si="194"/>
        <v>2000</v>
      </c>
      <c r="H610" s="71">
        <v>663.61</v>
      </c>
      <c r="I610" s="71">
        <v>663.61</v>
      </c>
      <c r="J610" s="71">
        <f t="shared" si="194"/>
        <v>0</v>
      </c>
      <c r="K610" s="128">
        <f t="shared" si="188"/>
        <v>0</v>
      </c>
    </row>
    <row r="611" spans="1:11" ht="26.25" x14ac:dyDescent="0.25">
      <c r="A611" s="88">
        <v>451</v>
      </c>
      <c r="B611" s="89" t="s">
        <v>119</v>
      </c>
      <c r="C611" s="36">
        <f t="shared" si="194"/>
        <v>0</v>
      </c>
      <c r="D611" s="36">
        <f t="shared" si="194"/>
        <v>0</v>
      </c>
      <c r="E611" s="36">
        <f t="shared" si="194"/>
        <v>0</v>
      </c>
      <c r="F611" s="36">
        <f t="shared" si="194"/>
        <v>0</v>
      </c>
      <c r="G611" s="36">
        <f t="shared" si="194"/>
        <v>2000</v>
      </c>
      <c r="H611" s="36">
        <v>663.61</v>
      </c>
      <c r="I611" s="36">
        <v>663.61</v>
      </c>
      <c r="J611" s="36">
        <f t="shared" si="194"/>
        <v>0</v>
      </c>
      <c r="K611" s="68">
        <f t="shared" si="188"/>
        <v>0</v>
      </c>
    </row>
    <row r="612" spans="1:11" ht="26.25" x14ac:dyDescent="0.25">
      <c r="A612" s="74">
        <v>4511</v>
      </c>
      <c r="B612" s="75" t="s">
        <v>119</v>
      </c>
      <c r="C612" s="38">
        <v>0</v>
      </c>
      <c r="D612" s="38">
        <f>C612/7.5345</f>
        <v>0</v>
      </c>
      <c r="E612" s="42">
        <v>0</v>
      </c>
      <c r="F612" s="38">
        <f>E612/7.5345</f>
        <v>0</v>
      </c>
      <c r="G612" s="38">
        <v>2000</v>
      </c>
      <c r="H612" s="42">
        <v>663.61</v>
      </c>
      <c r="I612" s="108">
        <v>663.61</v>
      </c>
      <c r="J612" s="42">
        <v>0</v>
      </c>
      <c r="K612" s="68">
        <f t="shared" si="188"/>
        <v>0</v>
      </c>
    </row>
    <row r="613" spans="1:11" ht="26.25" x14ac:dyDescent="0.25">
      <c r="A613" s="168" t="s">
        <v>262</v>
      </c>
      <c r="B613" s="169" t="s">
        <v>185</v>
      </c>
      <c r="C613" s="67">
        <f t="shared" ref="C613:J613" si="195">C614</f>
        <v>0</v>
      </c>
      <c r="D613" s="67">
        <f t="shared" si="195"/>
        <v>0</v>
      </c>
      <c r="E613" s="67">
        <f t="shared" si="195"/>
        <v>0</v>
      </c>
      <c r="F613" s="67">
        <f t="shared" si="195"/>
        <v>0</v>
      </c>
      <c r="G613" s="67">
        <f t="shared" si="195"/>
        <v>1000</v>
      </c>
      <c r="H613" s="170">
        <v>9622.41</v>
      </c>
      <c r="I613" s="170">
        <v>9622.41</v>
      </c>
      <c r="J613" s="170">
        <f t="shared" si="195"/>
        <v>33.4</v>
      </c>
      <c r="K613" s="171">
        <f t="shared" si="188"/>
        <v>0.34710639018707368</v>
      </c>
    </row>
    <row r="614" spans="1:11" x14ac:dyDescent="0.25">
      <c r="A614" s="172" t="s">
        <v>38</v>
      </c>
      <c r="B614" s="173" t="s">
        <v>39</v>
      </c>
      <c r="C614" s="71">
        <f t="shared" ref="C614:H614" si="196">C616</f>
        <v>0</v>
      </c>
      <c r="D614" s="71">
        <f t="shared" si="196"/>
        <v>0</v>
      </c>
      <c r="E614" s="71">
        <f t="shared" si="196"/>
        <v>0</v>
      </c>
      <c r="F614" s="71">
        <f t="shared" si="196"/>
        <v>0</v>
      </c>
      <c r="G614" s="71">
        <f t="shared" si="196"/>
        <v>1000</v>
      </c>
      <c r="H614" s="174">
        <f t="shared" si="196"/>
        <v>9622.41</v>
      </c>
      <c r="I614" s="174">
        <v>9622.41</v>
      </c>
      <c r="J614" s="174">
        <v>33.4</v>
      </c>
      <c r="K614" s="175">
        <f t="shared" si="188"/>
        <v>0.34710639018707368</v>
      </c>
    </row>
    <row r="615" spans="1:11" x14ac:dyDescent="0.25">
      <c r="A615" s="86">
        <v>3</v>
      </c>
      <c r="B615" s="87" t="s">
        <v>109</v>
      </c>
      <c r="C615" s="71"/>
      <c r="D615" s="71"/>
      <c r="E615" s="71"/>
      <c r="F615" s="71"/>
      <c r="G615" s="71"/>
      <c r="H615" s="71">
        <v>9622.41</v>
      </c>
      <c r="I615" s="71">
        <v>9622.41</v>
      </c>
      <c r="J615" s="71">
        <v>0</v>
      </c>
      <c r="K615" s="128"/>
    </row>
    <row r="616" spans="1:11" x14ac:dyDescent="0.25">
      <c r="A616" s="88">
        <v>32</v>
      </c>
      <c r="B616" s="89" t="s">
        <v>66</v>
      </c>
      <c r="C616" s="36">
        <f>C622</f>
        <v>0</v>
      </c>
      <c r="D616" s="36">
        <f>D622</f>
        <v>0</v>
      </c>
      <c r="E616" s="36">
        <f>E622</f>
        <v>0</v>
      </c>
      <c r="F616" s="36">
        <f>F622</f>
        <v>0</v>
      </c>
      <c r="G616" s="36">
        <f>G622</f>
        <v>1000</v>
      </c>
      <c r="H616" s="36">
        <v>9622.41</v>
      </c>
      <c r="I616" s="36">
        <v>9622.41</v>
      </c>
      <c r="J616" s="36">
        <f>J622</f>
        <v>0</v>
      </c>
      <c r="K616" s="68">
        <f t="shared" si="188"/>
        <v>0</v>
      </c>
    </row>
    <row r="617" spans="1:11" x14ac:dyDescent="0.25">
      <c r="A617" s="74">
        <v>322</v>
      </c>
      <c r="B617" s="75" t="s">
        <v>110</v>
      </c>
      <c r="C617" s="36"/>
      <c r="D617" s="36"/>
      <c r="E617" s="36"/>
      <c r="F617" s="36"/>
      <c r="G617" s="36"/>
      <c r="H617" s="36">
        <v>2189.9299999999998</v>
      </c>
      <c r="I617" s="36">
        <v>2189.9299999999998</v>
      </c>
      <c r="J617" s="36">
        <v>33.4</v>
      </c>
      <c r="K617" s="68">
        <v>0</v>
      </c>
    </row>
    <row r="618" spans="1:11" ht="26.25" x14ac:dyDescent="0.25">
      <c r="A618" s="74">
        <v>3224</v>
      </c>
      <c r="B618" s="75" t="s">
        <v>229</v>
      </c>
      <c r="C618" s="36"/>
      <c r="D618" s="36"/>
      <c r="E618" s="36"/>
      <c r="F618" s="36"/>
      <c r="G618" s="36"/>
      <c r="H618" s="38">
        <v>2189.9299999999998</v>
      </c>
      <c r="I618" s="36">
        <v>2189.9299999999998</v>
      </c>
      <c r="J618" s="36">
        <v>33.4</v>
      </c>
      <c r="K618" s="68">
        <v>0</v>
      </c>
    </row>
    <row r="619" spans="1:11" x14ac:dyDescent="0.25">
      <c r="A619" s="74">
        <v>323</v>
      </c>
      <c r="B619" s="89" t="s">
        <v>132</v>
      </c>
      <c r="C619" s="36"/>
      <c r="D619" s="36"/>
      <c r="E619" s="36"/>
      <c r="F619" s="36"/>
      <c r="G619" s="36"/>
      <c r="H619" s="36">
        <v>0</v>
      </c>
      <c r="I619" s="36">
        <v>0</v>
      </c>
      <c r="J619" s="36">
        <v>0</v>
      </c>
      <c r="K619" s="68">
        <v>0</v>
      </c>
    </row>
    <row r="620" spans="1:11" x14ac:dyDescent="0.25">
      <c r="A620" s="74">
        <v>3232</v>
      </c>
      <c r="B620" s="75" t="s">
        <v>152</v>
      </c>
      <c r="C620" s="36"/>
      <c r="D620" s="36"/>
      <c r="E620" s="36"/>
      <c r="F620" s="36"/>
      <c r="G620" s="36"/>
      <c r="H620" s="36">
        <v>0</v>
      </c>
      <c r="I620" s="36">
        <v>0</v>
      </c>
      <c r="J620" s="36">
        <v>0</v>
      </c>
      <c r="K620" s="68">
        <v>0</v>
      </c>
    </row>
    <row r="621" spans="1:11" ht="26.25" x14ac:dyDescent="0.25">
      <c r="A621" s="88">
        <v>329</v>
      </c>
      <c r="B621" s="89" t="s">
        <v>141</v>
      </c>
      <c r="C621" s="36"/>
      <c r="D621" s="36"/>
      <c r="E621" s="36"/>
      <c r="F621" s="36"/>
      <c r="G621" s="36"/>
      <c r="H621" s="36">
        <v>7432.48</v>
      </c>
      <c r="I621" s="36">
        <v>7432.48</v>
      </c>
      <c r="J621" s="36">
        <v>0</v>
      </c>
      <c r="K621" s="68">
        <v>0</v>
      </c>
    </row>
    <row r="622" spans="1:11" ht="26.25" x14ac:dyDescent="0.25">
      <c r="A622" s="74">
        <v>3299</v>
      </c>
      <c r="B622" s="75" t="s">
        <v>141</v>
      </c>
      <c r="C622" s="38">
        <v>0</v>
      </c>
      <c r="D622" s="38">
        <f>C622/7.5345</f>
        <v>0</v>
      </c>
      <c r="E622" s="42">
        <v>0</v>
      </c>
      <c r="F622" s="38">
        <f>E622/7.5345</f>
        <v>0</v>
      </c>
      <c r="G622" s="38">
        <v>1000</v>
      </c>
      <c r="H622" s="42">
        <v>7432.48</v>
      </c>
      <c r="I622" s="108">
        <v>7432.48</v>
      </c>
      <c r="J622" s="42">
        <v>0</v>
      </c>
      <c r="K622" s="68">
        <f t="shared" si="188"/>
        <v>0</v>
      </c>
    </row>
    <row r="623" spans="1:11" x14ac:dyDescent="0.25">
      <c r="A623" s="113" t="s">
        <v>38</v>
      </c>
      <c r="B623" s="83" t="s">
        <v>39</v>
      </c>
      <c r="C623" s="63">
        <f t="shared" ref="C623:J623" si="197">C624+C628</f>
        <v>654590.34000000008</v>
      </c>
      <c r="D623" s="63">
        <f t="shared" si="197"/>
        <v>86879.068285884932</v>
      </c>
      <c r="E623" s="63">
        <f t="shared" si="197"/>
        <v>770000</v>
      </c>
      <c r="F623" s="63">
        <f t="shared" si="197"/>
        <v>102196.56247926207</v>
      </c>
      <c r="G623" s="63">
        <f t="shared" si="197"/>
        <v>750000</v>
      </c>
      <c r="H623" s="63">
        <v>0</v>
      </c>
      <c r="I623" s="63">
        <v>0</v>
      </c>
      <c r="J623" s="63">
        <f t="shared" si="197"/>
        <v>0</v>
      </c>
      <c r="K623" s="64">
        <v>0</v>
      </c>
    </row>
    <row r="624" spans="1:11" x14ac:dyDescent="0.25">
      <c r="A624" s="65">
        <v>3</v>
      </c>
      <c r="B624" s="66" t="s">
        <v>109</v>
      </c>
      <c r="C624" s="67">
        <f t="shared" ref="C624:G626" si="198">C625</f>
        <v>532121.53</v>
      </c>
      <c r="D624" s="67">
        <f t="shared" si="198"/>
        <v>70624.663879487693</v>
      </c>
      <c r="E624" s="67">
        <f t="shared" si="198"/>
        <v>350000</v>
      </c>
      <c r="F624" s="67">
        <f t="shared" si="198"/>
        <v>46452.982945119118</v>
      </c>
      <c r="G624" s="67">
        <f t="shared" si="198"/>
        <v>400000</v>
      </c>
      <c r="H624" s="67">
        <v>0</v>
      </c>
      <c r="I624" s="67">
        <v>0</v>
      </c>
      <c r="J624" s="67">
        <f>J625</f>
        <v>0</v>
      </c>
      <c r="K624" s="121">
        <v>0</v>
      </c>
    </row>
    <row r="625" spans="1:11" ht="39" x14ac:dyDescent="0.25">
      <c r="A625" s="86">
        <v>37</v>
      </c>
      <c r="B625" s="87" t="s">
        <v>70</v>
      </c>
      <c r="C625" s="71">
        <f t="shared" si="198"/>
        <v>532121.53</v>
      </c>
      <c r="D625" s="71">
        <f t="shared" si="198"/>
        <v>70624.663879487693</v>
      </c>
      <c r="E625" s="71">
        <f t="shared" si="198"/>
        <v>350000</v>
      </c>
      <c r="F625" s="71">
        <f t="shared" si="198"/>
        <v>46452.982945119118</v>
      </c>
      <c r="G625" s="71">
        <f t="shared" si="198"/>
        <v>400000</v>
      </c>
      <c r="H625" s="71">
        <f>H626</f>
        <v>0</v>
      </c>
      <c r="I625" s="71">
        <v>0</v>
      </c>
      <c r="J625" s="71">
        <f>J626</f>
        <v>0</v>
      </c>
      <c r="K625" s="128">
        <v>0</v>
      </c>
    </row>
    <row r="626" spans="1:11" ht="26.25" x14ac:dyDescent="0.25">
      <c r="A626" s="88">
        <v>372</v>
      </c>
      <c r="B626" s="89" t="s">
        <v>218</v>
      </c>
      <c r="C626" s="36">
        <f t="shared" si="198"/>
        <v>532121.53</v>
      </c>
      <c r="D626" s="36">
        <f t="shared" si="198"/>
        <v>70624.663879487693</v>
      </c>
      <c r="E626" s="36">
        <f t="shared" si="198"/>
        <v>350000</v>
      </c>
      <c r="F626" s="36">
        <f t="shared" si="198"/>
        <v>46452.982945119118</v>
      </c>
      <c r="G626" s="36">
        <f t="shared" si="198"/>
        <v>400000</v>
      </c>
      <c r="H626" s="36">
        <v>0</v>
      </c>
      <c r="I626" s="36">
        <v>0</v>
      </c>
      <c r="J626" s="36">
        <f>J627</f>
        <v>0</v>
      </c>
      <c r="K626" s="68">
        <v>0</v>
      </c>
    </row>
    <row r="627" spans="1:11" ht="26.25" x14ac:dyDescent="0.25">
      <c r="A627" s="74">
        <v>3722</v>
      </c>
      <c r="B627" s="75" t="s">
        <v>219</v>
      </c>
      <c r="C627" s="38">
        <v>532121.53</v>
      </c>
      <c r="D627" s="38">
        <f>C627/7.5345</f>
        <v>70624.663879487693</v>
      </c>
      <c r="E627" s="42">
        <v>350000</v>
      </c>
      <c r="F627" s="38">
        <f>E627/7.5345</f>
        <v>46452.982945119118</v>
      </c>
      <c r="G627" s="38">
        <v>400000</v>
      </c>
      <c r="H627" s="42">
        <v>0</v>
      </c>
      <c r="I627" s="108">
        <v>0</v>
      </c>
      <c r="J627" s="42">
        <v>0</v>
      </c>
      <c r="K627" s="68">
        <v>0</v>
      </c>
    </row>
    <row r="628" spans="1:11" ht="26.25" x14ac:dyDescent="0.25">
      <c r="A628" s="84">
        <v>4</v>
      </c>
      <c r="B628" s="85" t="s">
        <v>72</v>
      </c>
      <c r="C628" s="67">
        <f t="shared" ref="C628:J630" si="199">C629</f>
        <v>122468.81</v>
      </c>
      <c r="D628" s="67">
        <f t="shared" si="199"/>
        <v>16254.404406397238</v>
      </c>
      <c r="E628" s="67">
        <f t="shared" si="199"/>
        <v>420000</v>
      </c>
      <c r="F628" s="67">
        <f t="shared" si="199"/>
        <v>55743.57953414294</v>
      </c>
      <c r="G628" s="67">
        <f t="shared" si="199"/>
        <v>350000</v>
      </c>
      <c r="H628" s="67">
        <v>0</v>
      </c>
      <c r="I628" s="67">
        <v>0</v>
      </c>
      <c r="J628" s="67">
        <f t="shared" si="199"/>
        <v>0</v>
      </c>
      <c r="K628" s="121">
        <v>0</v>
      </c>
    </row>
    <row r="629" spans="1:11" ht="26.25" x14ac:dyDescent="0.25">
      <c r="A629" s="86">
        <v>42</v>
      </c>
      <c r="B629" s="87" t="s">
        <v>180</v>
      </c>
      <c r="C629" s="71">
        <f t="shared" si="199"/>
        <v>122468.81</v>
      </c>
      <c r="D629" s="71">
        <f t="shared" si="199"/>
        <v>16254.404406397238</v>
      </c>
      <c r="E629" s="71">
        <f t="shared" si="199"/>
        <v>420000</v>
      </c>
      <c r="F629" s="71">
        <f t="shared" si="199"/>
        <v>55743.57953414294</v>
      </c>
      <c r="G629" s="71">
        <f t="shared" si="199"/>
        <v>350000</v>
      </c>
      <c r="H629" s="71">
        <v>0</v>
      </c>
      <c r="I629" s="71">
        <v>0</v>
      </c>
      <c r="J629" s="71">
        <f t="shared" si="199"/>
        <v>0</v>
      </c>
      <c r="K629" s="128">
        <v>0</v>
      </c>
    </row>
    <row r="630" spans="1:11" ht="26.25" x14ac:dyDescent="0.25">
      <c r="A630" s="88">
        <v>424</v>
      </c>
      <c r="B630" s="89" t="s">
        <v>214</v>
      </c>
      <c r="C630" s="36">
        <f t="shared" si="199"/>
        <v>122468.81</v>
      </c>
      <c r="D630" s="36">
        <f t="shared" si="199"/>
        <v>16254.404406397238</v>
      </c>
      <c r="E630" s="36">
        <f t="shared" si="199"/>
        <v>420000</v>
      </c>
      <c r="F630" s="36">
        <f t="shared" si="199"/>
        <v>55743.57953414294</v>
      </c>
      <c r="G630" s="36">
        <f t="shared" si="199"/>
        <v>350000</v>
      </c>
      <c r="H630" s="36">
        <v>0</v>
      </c>
      <c r="I630" s="36">
        <v>0</v>
      </c>
      <c r="J630" s="36">
        <f t="shared" si="199"/>
        <v>0</v>
      </c>
      <c r="K630" s="68">
        <v>0</v>
      </c>
    </row>
    <row r="631" spans="1:11" x14ac:dyDescent="0.25">
      <c r="A631" s="74">
        <v>4241</v>
      </c>
      <c r="B631" s="75" t="s">
        <v>220</v>
      </c>
      <c r="C631" s="38">
        <v>122468.81</v>
      </c>
      <c r="D631" s="38">
        <f>C631/7.5345</f>
        <v>16254.404406397238</v>
      </c>
      <c r="E631" s="42">
        <v>420000</v>
      </c>
      <c r="F631" s="38">
        <f>E631/7.5345</f>
        <v>55743.57953414294</v>
      </c>
      <c r="G631" s="38">
        <v>350000</v>
      </c>
      <c r="H631" s="42">
        <v>0</v>
      </c>
      <c r="I631" s="108">
        <v>0</v>
      </c>
      <c r="J631" s="42">
        <v>0</v>
      </c>
      <c r="K631" s="68">
        <v>0</v>
      </c>
    </row>
    <row r="632" spans="1:11" ht="15" customHeight="1" x14ac:dyDescent="0.25">
      <c r="A632" s="161" t="s">
        <v>221</v>
      </c>
      <c r="B632" s="162" t="s">
        <v>222</v>
      </c>
      <c r="C632" s="59">
        <f t="shared" ref="C632:J632" si="200">C633</f>
        <v>0</v>
      </c>
      <c r="D632" s="59">
        <f t="shared" si="200"/>
        <v>0</v>
      </c>
      <c r="E632" s="59">
        <f t="shared" si="200"/>
        <v>65000</v>
      </c>
      <c r="F632" s="59">
        <f t="shared" si="200"/>
        <v>8626.9825469506941</v>
      </c>
      <c r="G632" s="59">
        <f t="shared" si="200"/>
        <v>50000</v>
      </c>
      <c r="H632" s="159">
        <f t="shared" si="200"/>
        <v>0</v>
      </c>
      <c r="I632" s="159">
        <v>0</v>
      </c>
      <c r="J632" s="159">
        <f t="shared" si="200"/>
        <v>0</v>
      </c>
      <c r="K632" s="160">
        <v>0</v>
      </c>
    </row>
    <row r="633" spans="1:11" x14ac:dyDescent="0.25">
      <c r="A633" s="102" t="s">
        <v>38</v>
      </c>
      <c r="B633" s="103" t="s">
        <v>39</v>
      </c>
      <c r="C633" s="63">
        <f t="shared" ref="C633:J633" si="201">C634+C641</f>
        <v>0</v>
      </c>
      <c r="D633" s="63">
        <f t="shared" si="201"/>
        <v>0</v>
      </c>
      <c r="E633" s="63">
        <f t="shared" si="201"/>
        <v>65000</v>
      </c>
      <c r="F633" s="63">
        <f t="shared" si="201"/>
        <v>8626.9825469506941</v>
      </c>
      <c r="G633" s="63">
        <f t="shared" si="201"/>
        <v>50000</v>
      </c>
      <c r="H633" s="63">
        <f t="shared" si="201"/>
        <v>0</v>
      </c>
      <c r="I633" s="63">
        <v>0</v>
      </c>
      <c r="J633" s="63">
        <f t="shared" si="201"/>
        <v>0</v>
      </c>
      <c r="K633" s="64">
        <v>0</v>
      </c>
    </row>
    <row r="634" spans="1:11" x14ac:dyDescent="0.25">
      <c r="A634" s="84">
        <v>3</v>
      </c>
      <c r="B634" s="85" t="s">
        <v>109</v>
      </c>
      <c r="C634" s="67">
        <f t="shared" ref="C634:J634" si="202">C635</f>
        <v>0</v>
      </c>
      <c r="D634" s="67">
        <f t="shared" si="202"/>
        <v>0</v>
      </c>
      <c r="E634" s="67">
        <f t="shared" si="202"/>
        <v>25000</v>
      </c>
      <c r="F634" s="67">
        <f t="shared" si="202"/>
        <v>3318.0702103656513</v>
      </c>
      <c r="G634" s="67">
        <f t="shared" si="202"/>
        <v>20000</v>
      </c>
      <c r="H634" s="67">
        <f t="shared" si="202"/>
        <v>0</v>
      </c>
      <c r="I634" s="67">
        <v>0</v>
      </c>
      <c r="J634" s="67">
        <f t="shared" si="202"/>
        <v>0</v>
      </c>
      <c r="K634" s="121">
        <v>0</v>
      </c>
    </row>
    <row r="635" spans="1:11" x14ac:dyDescent="0.25">
      <c r="A635" s="86">
        <v>32</v>
      </c>
      <c r="B635" s="87" t="s">
        <v>66</v>
      </c>
      <c r="C635" s="71">
        <f t="shared" ref="C635:J635" si="203">C636+C639</f>
        <v>0</v>
      </c>
      <c r="D635" s="71">
        <f t="shared" si="203"/>
        <v>0</v>
      </c>
      <c r="E635" s="71">
        <f t="shared" si="203"/>
        <v>25000</v>
      </c>
      <c r="F635" s="71">
        <f t="shared" si="203"/>
        <v>3318.0702103656513</v>
      </c>
      <c r="G635" s="71">
        <f t="shared" si="203"/>
        <v>20000</v>
      </c>
      <c r="H635" s="71">
        <f t="shared" si="203"/>
        <v>0</v>
      </c>
      <c r="I635" s="71">
        <v>0</v>
      </c>
      <c r="J635" s="71">
        <f t="shared" si="203"/>
        <v>0</v>
      </c>
      <c r="K635" s="128">
        <v>0</v>
      </c>
    </row>
    <row r="636" spans="1:11" x14ac:dyDescent="0.25">
      <c r="A636" s="72">
        <v>322</v>
      </c>
      <c r="B636" s="73" t="s">
        <v>110</v>
      </c>
      <c r="C636" s="36">
        <f t="shared" ref="C636:J636" si="204">SUM(C637:C638)</f>
        <v>0</v>
      </c>
      <c r="D636" s="36">
        <f t="shared" si="204"/>
        <v>0</v>
      </c>
      <c r="E636" s="36">
        <f t="shared" si="204"/>
        <v>25000</v>
      </c>
      <c r="F636" s="36">
        <f t="shared" si="204"/>
        <v>3318.0702103656513</v>
      </c>
      <c r="G636" s="36">
        <f t="shared" si="204"/>
        <v>20000</v>
      </c>
      <c r="H636" s="36">
        <f t="shared" si="204"/>
        <v>0</v>
      </c>
      <c r="I636" s="36">
        <v>0</v>
      </c>
      <c r="J636" s="36">
        <f t="shared" si="204"/>
        <v>0</v>
      </c>
      <c r="K636" s="68">
        <v>0</v>
      </c>
    </row>
    <row r="637" spans="1:11" x14ac:dyDescent="0.25">
      <c r="A637" s="74">
        <v>3221</v>
      </c>
      <c r="B637" s="75" t="s">
        <v>128</v>
      </c>
      <c r="C637" s="38">
        <v>0</v>
      </c>
      <c r="D637" s="38">
        <f>C637/7.5345</f>
        <v>0</v>
      </c>
      <c r="E637" s="42">
        <v>5000</v>
      </c>
      <c r="F637" s="38">
        <f>E637/7.5345</f>
        <v>663.61404207313024</v>
      </c>
      <c r="G637" s="38">
        <v>5000</v>
      </c>
      <c r="H637" s="42">
        <v>0</v>
      </c>
      <c r="I637" s="108">
        <v>0</v>
      </c>
      <c r="J637" s="42">
        <v>0</v>
      </c>
      <c r="K637" s="68">
        <v>0</v>
      </c>
    </row>
    <row r="638" spans="1:11" x14ac:dyDescent="0.25">
      <c r="A638" s="74">
        <v>3225</v>
      </c>
      <c r="B638" s="75" t="s">
        <v>130</v>
      </c>
      <c r="C638" s="38">
        <v>0</v>
      </c>
      <c r="D638" s="38">
        <f>C638/7.5345</f>
        <v>0</v>
      </c>
      <c r="E638" s="42">
        <v>20000</v>
      </c>
      <c r="F638" s="38">
        <f>E638/7.5345</f>
        <v>2654.4561682925209</v>
      </c>
      <c r="G638" s="38">
        <v>15000</v>
      </c>
      <c r="H638" s="42">
        <v>0</v>
      </c>
      <c r="I638" s="108">
        <v>0</v>
      </c>
      <c r="J638" s="42">
        <v>0</v>
      </c>
      <c r="K638" s="68">
        <v>0</v>
      </c>
    </row>
    <row r="639" spans="1:11" x14ac:dyDescent="0.25">
      <c r="A639" s="88">
        <v>323</v>
      </c>
      <c r="B639" s="89" t="s">
        <v>132</v>
      </c>
      <c r="C639" s="36">
        <f t="shared" ref="C639:J639" si="205">C640</f>
        <v>0</v>
      </c>
      <c r="D639" s="36">
        <f t="shared" si="205"/>
        <v>0</v>
      </c>
      <c r="E639" s="36">
        <f t="shared" si="205"/>
        <v>0</v>
      </c>
      <c r="F639" s="36">
        <f t="shared" si="205"/>
        <v>0</v>
      </c>
      <c r="G639" s="36">
        <f t="shared" si="205"/>
        <v>0</v>
      </c>
      <c r="H639" s="36">
        <f t="shared" si="205"/>
        <v>0</v>
      </c>
      <c r="I639" s="36">
        <v>0</v>
      </c>
      <c r="J639" s="36">
        <f t="shared" si="205"/>
        <v>0</v>
      </c>
      <c r="K639" s="68">
        <v>0</v>
      </c>
    </row>
    <row r="640" spans="1:11" x14ac:dyDescent="0.25">
      <c r="A640" s="74">
        <v>3235</v>
      </c>
      <c r="B640" s="75" t="s">
        <v>136</v>
      </c>
      <c r="C640" s="38">
        <v>0</v>
      </c>
      <c r="D640" s="38">
        <f>C640/7.5345</f>
        <v>0</v>
      </c>
      <c r="E640" s="42">
        <v>0</v>
      </c>
      <c r="F640" s="38">
        <f>E640/7.5345</f>
        <v>0</v>
      </c>
      <c r="G640" s="38">
        <v>0</v>
      </c>
      <c r="H640" s="42">
        <f>G640/7.5345</f>
        <v>0</v>
      </c>
      <c r="I640" s="108">
        <v>0</v>
      </c>
      <c r="J640" s="42">
        <v>0</v>
      </c>
      <c r="K640" s="68">
        <v>0</v>
      </c>
    </row>
    <row r="641" spans="1:11" ht="26.25" x14ac:dyDescent="0.25">
      <c r="A641" s="84">
        <v>4</v>
      </c>
      <c r="B641" s="85" t="s">
        <v>72</v>
      </c>
      <c r="C641" s="67">
        <f t="shared" ref="C641:J642" si="206">C642</f>
        <v>0</v>
      </c>
      <c r="D641" s="67">
        <f t="shared" si="206"/>
        <v>0</v>
      </c>
      <c r="E641" s="67">
        <f t="shared" si="206"/>
        <v>40000</v>
      </c>
      <c r="F641" s="67">
        <f t="shared" si="206"/>
        <v>5308.9123365850419</v>
      </c>
      <c r="G641" s="67">
        <f t="shared" si="206"/>
        <v>30000</v>
      </c>
      <c r="H641" s="67">
        <v>0</v>
      </c>
      <c r="I641" s="67">
        <v>0</v>
      </c>
      <c r="J641" s="67">
        <f t="shared" si="206"/>
        <v>0</v>
      </c>
      <c r="K641" s="121">
        <v>0</v>
      </c>
    </row>
    <row r="642" spans="1:11" ht="26.25" x14ac:dyDescent="0.25">
      <c r="A642" s="86">
        <v>42</v>
      </c>
      <c r="B642" s="87" t="s">
        <v>180</v>
      </c>
      <c r="C642" s="71">
        <f t="shared" si="206"/>
        <v>0</v>
      </c>
      <c r="D642" s="71">
        <f t="shared" si="206"/>
        <v>0</v>
      </c>
      <c r="E642" s="71">
        <f t="shared" si="206"/>
        <v>40000</v>
      </c>
      <c r="F642" s="71">
        <f t="shared" si="206"/>
        <v>5308.9123365850419</v>
      </c>
      <c r="G642" s="71">
        <f t="shared" si="206"/>
        <v>30000</v>
      </c>
      <c r="H642" s="71">
        <v>0</v>
      </c>
      <c r="I642" s="71">
        <v>0</v>
      </c>
      <c r="J642" s="71">
        <f t="shared" si="206"/>
        <v>0</v>
      </c>
      <c r="K642" s="128">
        <v>0</v>
      </c>
    </row>
    <row r="643" spans="1:11" x14ac:dyDescent="0.25">
      <c r="A643" s="88">
        <v>422</v>
      </c>
      <c r="B643" s="89" t="s">
        <v>181</v>
      </c>
      <c r="C643" s="36">
        <f t="shared" ref="C643:J643" si="207">SUM(C644:C645)</f>
        <v>0</v>
      </c>
      <c r="D643" s="36">
        <f t="shared" si="207"/>
        <v>0</v>
      </c>
      <c r="E643" s="36">
        <f t="shared" si="207"/>
        <v>40000</v>
      </c>
      <c r="F643" s="36">
        <f t="shared" si="207"/>
        <v>5308.9123365850419</v>
      </c>
      <c r="G643" s="36">
        <f t="shared" si="207"/>
        <v>30000</v>
      </c>
      <c r="H643" s="36">
        <v>0</v>
      </c>
      <c r="I643" s="36">
        <v>0</v>
      </c>
      <c r="J643" s="36">
        <f t="shared" si="207"/>
        <v>0</v>
      </c>
      <c r="K643" s="68">
        <v>0</v>
      </c>
    </row>
    <row r="644" spans="1:11" x14ac:dyDescent="0.25">
      <c r="A644" s="74">
        <v>4221</v>
      </c>
      <c r="B644" s="75" t="s">
        <v>182</v>
      </c>
      <c r="C644" s="38">
        <v>0</v>
      </c>
      <c r="D644" s="38">
        <f>C644/7.5345</f>
        <v>0</v>
      </c>
      <c r="E644" s="42">
        <v>25000</v>
      </c>
      <c r="F644" s="38">
        <f>E644/7.5345</f>
        <v>3318.0702103656513</v>
      </c>
      <c r="G644" s="38">
        <v>20000</v>
      </c>
      <c r="H644" s="42">
        <v>0</v>
      </c>
      <c r="I644" s="108">
        <v>0</v>
      </c>
      <c r="J644" s="42">
        <v>0</v>
      </c>
      <c r="K644" s="68">
        <v>0</v>
      </c>
    </row>
    <row r="645" spans="1:11" x14ac:dyDescent="0.25">
      <c r="A645" s="74">
        <v>4226</v>
      </c>
      <c r="B645" s="75" t="s">
        <v>212</v>
      </c>
      <c r="C645" s="38">
        <v>0</v>
      </c>
      <c r="D645" s="38">
        <f>C645/7.5345</f>
        <v>0</v>
      </c>
      <c r="E645" s="42">
        <v>15000</v>
      </c>
      <c r="F645" s="38">
        <f>E645/7.5345</f>
        <v>1990.8421262193906</v>
      </c>
      <c r="G645" s="38">
        <v>10000</v>
      </c>
      <c r="H645" s="42">
        <v>0</v>
      </c>
      <c r="I645" s="108">
        <v>0</v>
      </c>
      <c r="J645" s="42">
        <v>0</v>
      </c>
      <c r="K645" s="68">
        <v>0</v>
      </c>
    </row>
    <row r="646" spans="1:11" x14ac:dyDescent="0.25">
      <c r="A646" s="161" t="s">
        <v>203</v>
      </c>
      <c r="B646" s="162" t="s">
        <v>204</v>
      </c>
      <c r="C646" s="59">
        <f t="shared" ref="C646:G647" si="208">C647</f>
        <v>0</v>
      </c>
      <c r="D646" s="59">
        <f t="shared" si="208"/>
        <v>0</v>
      </c>
      <c r="E646" s="59">
        <f t="shared" si="208"/>
        <v>0</v>
      </c>
      <c r="F646" s="59">
        <f t="shared" si="208"/>
        <v>0</v>
      </c>
      <c r="G646" s="59">
        <f t="shared" si="208"/>
        <v>29000</v>
      </c>
      <c r="H646" s="159">
        <v>2815.85</v>
      </c>
      <c r="I646" s="159">
        <v>2815.85</v>
      </c>
      <c r="J646" s="159">
        <v>6527.7</v>
      </c>
      <c r="K646" s="160">
        <f t="shared" ref="K646:K647" si="209">J646/H646*100</f>
        <v>231.81987676900403</v>
      </c>
    </row>
    <row r="647" spans="1:11" x14ac:dyDescent="0.25">
      <c r="A647" s="113" t="s">
        <v>40</v>
      </c>
      <c r="B647" s="83" t="s">
        <v>41</v>
      </c>
      <c r="C647" s="63">
        <f t="shared" si="208"/>
        <v>0</v>
      </c>
      <c r="D647" s="63">
        <f t="shared" si="208"/>
        <v>0</v>
      </c>
      <c r="E647" s="63">
        <f t="shared" si="208"/>
        <v>0</v>
      </c>
      <c r="F647" s="63">
        <f t="shared" si="208"/>
        <v>0</v>
      </c>
      <c r="G647" s="63">
        <f t="shared" si="208"/>
        <v>29000</v>
      </c>
      <c r="H647" s="63">
        <v>2815.85</v>
      </c>
      <c r="I647" s="63">
        <v>2815.85</v>
      </c>
      <c r="J647" s="63">
        <v>6527.7</v>
      </c>
      <c r="K647" s="64">
        <f t="shared" si="209"/>
        <v>231.81987676900403</v>
      </c>
    </row>
    <row r="648" spans="1:11" x14ac:dyDescent="0.25">
      <c r="A648" s="65">
        <v>3</v>
      </c>
      <c r="B648" s="66" t="s">
        <v>109</v>
      </c>
      <c r="C648" s="67">
        <f>C654</f>
        <v>0</v>
      </c>
      <c r="D648" s="67">
        <f>D654</f>
        <v>0</v>
      </c>
      <c r="E648" s="67">
        <f>E654</f>
        <v>0</v>
      </c>
      <c r="F648" s="67">
        <f>F654</f>
        <v>0</v>
      </c>
      <c r="G648" s="67">
        <f>G654</f>
        <v>29000</v>
      </c>
      <c r="H648" s="67">
        <v>0</v>
      </c>
      <c r="I648" s="67">
        <v>0</v>
      </c>
      <c r="J648" s="67">
        <v>0</v>
      </c>
      <c r="K648" s="121">
        <v>0</v>
      </c>
    </row>
    <row r="649" spans="1:11" x14ac:dyDescent="0.25">
      <c r="A649" s="86">
        <v>31</v>
      </c>
      <c r="B649" s="87" t="s">
        <v>65</v>
      </c>
      <c r="C649" s="105"/>
      <c r="D649" s="105"/>
      <c r="E649" s="105"/>
      <c r="F649" s="105"/>
      <c r="G649" s="105"/>
      <c r="H649" s="105">
        <f>H650+H652</f>
        <v>0</v>
      </c>
      <c r="I649" s="228">
        <v>0</v>
      </c>
      <c r="J649" s="105">
        <v>0</v>
      </c>
      <c r="K649" s="68">
        <v>0</v>
      </c>
    </row>
    <row r="650" spans="1:11" x14ac:dyDescent="0.25">
      <c r="A650" s="88">
        <v>311</v>
      </c>
      <c r="B650" s="89" t="s">
        <v>164</v>
      </c>
      <c r="C650" s="105"/>
      <c r="D650" s="105"/>
      <c r="E650" s="105"/>
      <c r="F650" s="105"/>
      <c r="G650" s="105"/>
      <c r="H650" s="105">
        <f>H651</f>
        <v>0</v>
      </c>
      <c r="I650" s="228">
        <v>0</v>
      </c>
      <c r="J650" s="105">
        <v>0</v>
      </c>
      <c r="K650" s="68">
        <v>0</v>
      </c>
    </row>
    <row r="651" spans="1:11" x14ac:dyDescent="0.25">
      <c r="A651" s="74">
        <v>3111</v>
      </c>
      <c r="B651" s="75" t="s">
        <v>165</v>
      </c>
      <c r="C651" s="105"/>
      <c r="D651" s="105"/>
      <c r="E651" s="105"/>
      <c r="F651" s="105"/>
      <c r="G651" s="105"/>
      <c r="H651" s="106">
        <v>0</v>
      </c>
      <c r="I651" s="228">
        <v>0</v>
      </c>
      <c r="J651" s="106">
        <v>0</v>
      </c>
      <c r="K651" s="107">
        <v>0</v>
      </c>
    </row>
    <row r="652" spans="1:11" x14ac:dyDescent="0.25">
      <c r="A652" s="88">
        <v>313</v>
      </c>
      <c r="B652" s="89" t="s">
        <v>167</v>
      </c>
      <c r="C652" s="105"/>
      <c r="D652" s="105"/>
      <c r="E652" s="105"/>
      <c r="F652" s="105"/>
      <c r="G652" s="105"/>
      <c r="H652" s="105">
        <f>H653</f>
        <v>0</v>
      </c>
      <c r="I652" s="228">
        <v>0</v>
      </c>
      <c r="J652" s="105">
        <v>0</v>
      </c>
      <c r="K652" s="68">
        <v>0</v>
      </c>
    </row>
    <row r="653" spans="1:11" x14ac:dyDescent="0.25">
      <c r="A653" s="74">
        <v>3132</v>
      </c>
      <c r="B653" s="75" t="s">
        <v>168</v>
      </c>
      <c r="C653" s="105"/>
      <c r="D653" s="105"/>
      <c r="E653" s="105"/>
      <c r="F653" s="105"/>
      <c r="G653" s="105"/>
      <c r="H653" s="106">
        <v>0</v>
      </c>
      <c r="I653" s="228">
        <v>0</v>
      </c>
      <c r="J653" s="106">
        <v>0</v>
      </c>
      <c r="K653" s="107">
        <v>0</v>
      </c>
    </row>
    <row r="654" spans="1:11" x14ac:dyDescent="0.25">
      <c r="A654" s="69">
        <v>32</v>
      </c>
      <c r="B654" s="70" t="s">
        <v>66</v>
      </c>
      <c r="C654" s="71">
        <f t="shared" ref="C654:G654" si="210">C655+C658+C662+C665</f>
        <v>0</v>
      </c>
      <c r="D654" s="71">
        <f t="shared" si="210"/>
        <v>0</v>
      </c>
      <c r="E654" s="71">
        <f t="shared" si="210"/>
        <v>0</v>
      </c>
      <c r="F654" s="71">
        <f t="shared" si="210"/>
        <v>0</v>
      </c>
      <c r="G654" s="71">
        <f t="shared" si="210"/>
        <v>29000</v>
      </c>
      <c r="H654" s="71">
        <v>0</v>
      </c>
      <c r="I654" s="71">
        <v>0</v>
      </c>
      <c r="J654" s="71"/>
      <c r="K654" s="128">
        <v>0</v>
      </c>
    </row>
    <row r="655" spans="1:11" x14ac:dyDescent="0.25">
      <c r="A655" s="72">
        <v>321</v>
      </c>
      <c r="B655" s="73" t="s">
        <v>124</v>
      </c>
      <c r="C655" s="36">
        <f t="shared" ref="C655:J655" si="211">SUM(C656:C657)</f>
        <v>0</v>
      </c>
      <c r="D655" s="36">
        <f t="shared" si="211"/>
        <v>0</v>
      </c>
      <c r="E655" s="36">
        <f t="shared" si="211"/>
        <v>0</v>
      </c>
      <c r="F655" s="36">
        <f t="shared" si="211"/>
        <v>0</v>
      </c>
      <c r="G655" s="36">
        <f t="shared" si="211"/>
        <v>2000</v>
      </c>
      <c r="H655" s="36">
        <v>0</v>
      </c>
      <c r="I655" s="36">
        <v>0</v>
      </c>
      <c r="J655" s="36">
        <f t="shared" si="211"/>
        <v>0</v>
      </c>
      <c r="K655" s="68">
        <v>0</v>
      </c>
    </row>
    <row r="656" spans="1:11" x14ac:dyDescent="0.25">
      <c r="A656" s="115">
        <v>3211</v>
      </c>
      <c r="B656" s="75" t="s">
        <v>125</v>
      </c>
      <c r="C656" s="38">
        <v>0</v>
      </c>
      <c r="D656" s="38">
        <f>C656/7.5345</f>
        <v>0</v>
      </c>
      <c r="E656" s="42">
        <v>0</v>
      </c>
      <c r="F656" s="38">
        <f>E656/7.5345</f>
        <v>0</v>
      </c>
      <c r="G656" s="38">
        <v>1000</v>
      </c>
      <c r="H656" s="42">
        <v>0</v>
      </c>
      <c r="I656" s="108">
        <v>0</v>
      </c>
      <c r="J656" s="42">
        <v>0</v>
      </c>
      <c r="K656" s="68">
        <v>0</v>
      </c>
    </row>
    <row r="657" spans="1:11" x14ac:dyDescent="0.25">
      <c r="A657" s="115">
        <v>3213</v>
      </c>
      <c r="B657" s="116" t="s">
        <v>126</v>
      </c>
      <c r="C657" s="38">
        <v>0</v>
      </c>
      <c r="D657" s="38">
        <f>C657/7.5345</f>
        <v>0</v>
      </c>
      <c r="E657" s="42">
        <v>0</v>
      </c>
      <c r="F657" s="38">
        <f>E657/7.5345</f>
        <v>0</v>
      </c>
      <c r="G657" s="38">
        <v>1000</v>
      </c>
      <c r="H657" s="42">
        <v>0</v>
      </c>
      <c r="I657" s="108">
        <v>0</v>
      </c>
      <c r="J657" s="42">
        <v>0</v>
      </c>
      <c r="K657" s="68">
        <v>0</v>
      </c>
    </row>
    <row r="658" spans="1:11" x14ac:dyDescent="0.25">
      <c r="A658" s="72">
        <v>322</v>
      </c>
      <c r="B658" s="73" t="s">
        <v>110</v>
      </c>
      <c r="C658" s="36">
        <f t="shared" ref="C658:J658" si="212">SUM(C659:C661)</f>
        <v>0</v>
      </c>
      <c r="D658" s="36">
        <f t="shared" si="212"/>
        <v>0</v>
      </c>
      <c r="E658" s="36">
        <f t="shared" si="212"/>
        <v>0</v>
      </c>
      <c r="F658" s="36">
        <f t="shared" si="212"/>
        <v>0</v>
      </c>
      <c r="G658" s="36">
        <f t="shared" si="212"/>
        <v>10000</v>
      </c>
      <c r="H658" s="36">
        <v>0</v>
      </c>
      <c r="I658" s="36">
        <v>0</v>
      </c>
      <c r="J658" s="36">
        <f t="shared" si="212"/>
        <v>0</v>
      </c>
      <c r="K658" s="68">
        <v>0</v>
      </c>
    </row>
    <row r="659" spans="1:11" x14ac:dyDescent="0.25">
      <c r="A659" s="74">
        <v>3221</v>
      </c>
      <c r="B659" s="75" t="s">
        <v>128</v>
      </c>
      <c r="C659" s="38">
        <v>0</v>
      </c>
      <c r="D659" s="38">
        <f>C659/7.5345</f>
        <v>0</v>
      </c>
      <c r="E659" s="42">
        <v>0</v>
      </c>
      <c r="F659" s="38">
        <f>E659/7.5345</f>
        <v>0</v>
      </c>
      <c r="G659" s="38">
        <v>2000</v>
      </c>
      <c r="H659" s="42">
        <v>0</v>
      </c>
      <c r="I659" s="108">
        <v>0</v>
      </c>
      <c r="J659" s="42">
        <v>0</v>
      </c>
      <c r="K659" s="68">
        <v>0</v>
      </c>
    </row>
    <row r="660" spans="1:11" x14ac:dyDescent="0.25">
      <c r="A660" s="74">
        <v>3225</v>
      </c>
      <c r="B660" s="75" t="s">
        <v>130</v>
      </c>
      <c r="C660" s="38">
        <v>0</v>
      </c>
      <c r="D660" s="38">
        <f>C660/7.5345</f>
        <v>0</v>
      </c>
      <c r="E660" s="42">
        <v>0</v>
      </c>
      <c r="F660" s="38">
        <f>E660/7.5345</f>
        <v>0</v>
      </c>
      <c r="G660" s="38">
        <v>6000</v>
      </c>
      <c r="H660" s="42">
        <v>0</v>
      </c>
      <c r="I660" s="108">
        <v>0</v>
      </c>
      <c r="J660" s="42">
        <v>0</v>
      </c>
      <c r="K660" s="68">
        <v>0</v>
      </c>
    </row>
    <row r="661" spans="1:11" ht="26.25" x14ac:dyDescent="0.25">
      <c r="A661" s="74">
        <v>3227</v>
      </c>
      <c r="B661" s="75" t="s">
        <v>131</v>
      </c>
      <c r="C661" s="38">
        <v>0</v>
      </c>
      <c r="D661" s="38">
        <f>C661/7.5345</f>
        <v>0</v>
      </c>
      <c r="E661" s="42">
        <v>0</v>
      </c>
      <c r="F661" s="38">
        <f>E661/7.5345</f>
        <v>0</v>
      </c>
      <c r="G661" s="38">
        <v>2000</v>
      </c>
      <c r="H661" s="42">
        <v>0</v>
      </c>
      <c r="I661" s="108">
        <v>0</v>
      </c>
      <c r="J661" s="42">
        <v>0</v>
      </c>
      <c r="K661" s="68">
        <v>0</v>
      </c>
    </row>
    <row r="662" spans="1:11" x14ac:dyDescent="0.25">
      <c r="A662" s="88">
        <v>323</v>
      </c>
      <c r="B662" s="89" t="s">
        <v>132</v>
      </c>
      <c r="C662" s="36">
        <f t="shared" ref="C662:G662" si="213">SUM(C663:C664)</f>
        <v>0</v>
      </c>
      <c r="D662" s="36">
        <f t="shared" si="213"/>
        <v>0</v>
      </c>
      <c r="E662" s="36">
        <f t="shared" si="213"/>
        <v>0</v>
      </c>
      <c r="F662" s="36">
        <f t="shared" si="213"/>
        <v>0</v>
      </c>
      <c r="G662" s="36">
        <f t="shared" si="213"/>
        <v>8000</v>
      </c>
      <c r="H662" s="36">
        <v>0</v>
      </c>
      <c r="I662" s="36">
        <v>0</v>
      </c>
      <c r="J662" s="36">
        <v>0</v>
      </c>
      <c r="K662" s="68">
        <v>0</v>
      </c>
    </row>
    <row r="663" spans="1:11" x14ac:dyDescent="0.25">
      <c r="A663" s="74">
        <v>3237</v>
      </c>
      <c r="B663" s="75" t="s">
        <v>138</v>
      </c>
      <c r="C663" s="38">
        <v>0</v>
      </c>
      <c r="D663" s="38">
        <f>C663/7.5345</f>
        <v>0</v>
      </c>
      <c r="E663" s="42">
        <v>0</v>
      </c>
      <c r="F663" s="38">
        <f>E663/7.5345</f>
        <v>0</v>
      </c>
      <c r="G663" s="38">
        <v>7000</v>
      </c>
      <c r="H663" s="42">
        <v>0</v>
      </c>
      <c r="I663" s="108">
        <v>0</v>
      </c>
      <c r="J663" s="42">
        <v>0</v>
      </c>
      <c r="K663" s="68">
        <v>0</v>
      </c>
    </row>
    <row r="664" spans="1:11" x14ac:dyDescent="0.25">
      <c r="A664" s="74">
        <v>3239</v>
      </c>
      <c r="B664" s="75" t="s">
        <v>140</v>
      </c>
      <c r="C664" s="38">
        <v>0</v>
      </c>
      <c r="D664" s="38">
        <f>C664/7.5345</f>
        <v>0</v>
      </c>
      <c r="E664" s="42">
        <v>0</v>
      </c>
      <c r="F664" s="38">
        <f>E664/7.5345</f>
        <v>0</v>
      </c>
      <c r="G664" s="38">
        <v>1000</v>
      </c>
      <c r="H664" s="42">
        <v>0</v>
      </c>
      <c r="I664" s="108">
        <v>0</v>
      </c>
      <c r="J664" s="42">
        <v>0</v>
      </c>
      <c r="K664" s="68">
        <v>0</v>
      </c>
    </row>
    <row r="665" spans="1:11" ht="26.25" x14ac:dyDescent="0.25">
      <c r="A665" s="88">
        <v>329</v>
      </c>
      <c r="B665" s="89" t="s">
        <v>141</v>
      </c>
      <c r="C665" s="36">
        <f t="shared" ref="C665:G665" si="214">C666</f>
        <v>0</v>
      </c>
      <c r="D665" s="36">
        <f t="shared" si="214"/>
        <v>0</v>
      </c>
      <c r="E665" s="36">
        <f t="shared" si="214"/>
        <v>0</v>
      </c>
      <c r="F665" s="36">
        <f t="shared" si="214"/>
        <v>0</v>
      </c>
      <c r="G665" s="36">
        <f t="shared" si="214"/>
        <v>9000</v>
      </c>
      <c r="H665" s="36">
        <v>2815.85</v>
      </c>
      <c r="I665" s="36">
        <v>2815.85</v>
      </c>
      <c r="J665" s="36">
        <v>6527.7</v>
      </c>
      <c r="K665" s="68">
        <f t="shared" ref="K665:K666" si="215">J665/H665*100</f>
        <v>231.81987676900403</v>
      </c>
    </row>
    <row r="666" spans="1:11" ht="26.25" x14ac:dyDescent="0.25">
      <c r="A666" s="74">
        <v>3299</v>
      </c>
      <c r="B666" s="75" t="s">
        <v>141</v>
      </c>
      <c r="C666" s="38">
        <v>0</v>
      </c>
      <c r="D666" s="38">
        <v>0</v>
      </c>
      <c r="E666" s="42">
        <v>0</v>
      </c>
      <c r="F666" s="38">
        <f>E666/7.5345</f>
        <v>0</v>
      </c>
      <c r="G666" s="38">
        <v>9000</v>
      </c>
      <c r="H666" s="42">
        <v>2815.85</v>
      </c>
      <c r="I666" s="108">
        <v>2815.85</v>
      </c>
      <c r="J666" s="42">
        <v>6527.7</v>
      </c>
      <c r="K666" s="68">
        <f t="shared" si="215"/>
        <v>231.81987676900403</v>
      </c>
    </row>
    <row r="667" spans="1:11" ht="39" x14ac:dyDescent="0.25">
      <c r="A667" s="181" t="s">
        <v>223</v>
      </c>
      <c r="B667" s="195" t="s">
        <v>224</v>
      </c>
      <c r="C667" s="123"/>
      <c r="D667" s="123"/>
      <c r="E667" s="124"/>
      <c r="F667" s="123"/>
      <c r="G667" s="123"/>
      <c r="H667" s="196">
        <f t="shared" ref="H667:J671" si="216">H668</f>
        <v>1356.27</v>
      </c>
      <c r="I667" s="196">
        <v>1356.27</v>
      </c>
      <c r="J667" s="196">
        <v>1379.84</v>
      </c>
      <c r="K667" s="171">
        <v>0</v>
      </c>
    </row>
    <row r="668" spans="1:11" x14ac:dyDescent="0.25">
      <c r="A668" s="102" t="s">
        <v>38</v>
      </c>
      <c r="B668" s="103" t="s">
        <v>39</v>
      </c>
      <c r="C668" s="38"/>
      <c r="D668" s="38"/>
      <c r="E668" s="42"/>
      <c r="F668" s="38"/>
      <c r="G668" s="38"/>
      <c r="H668" s="125">
        <f t="shared" si="216"/>
        <v>1356.27</v>
      </c>
      <c r="I668" s="125">
        <v>1356.27</v>
      </c>
      <c r="J668" s="125">
        <f t="shared" si="216"/>
        <v>1379.84</v>
      </c>
      <c r="K668" s="126">
        <v>0</v>
      </c>
    </row>
    <row r="669" spans="1:11" x14ac:dyDescent="0.25">
      <c r="A669" s="65">
        <v>3</v>
      </c>
      <c r="B669" s="66" t="s">
        <v>109</v>
      </c>
      <c r="C669" s="38"/>
      <c r="D669" s="38"/>
      <c r="E669" s="42"/>
      <c r="F669" s="38"/>
      <c r="G669" s="38"/>
      <c r="H669" s="122">
        <f t="shared" si="216"/>
        <v>1356.27</v>
      </c>
      <c r="I669" s="122">
        <v>1356.27</v>
      </c>
      <c r="J669" s="122">
        <f t="shared" si="216"/>
        <v>1379.84</v>
      </c>
      <c r="K669" s="121">
        <v>0</v>
      </c>
    </row>
    <row r="670" spans="1:11" x14ac:dyDescent="0.25">
      <c r="A670" s="86">
        <v>38</v>
      </c>
      <c r="B670" s="87" t="s">
        <v>225</v>
      </c>
      <c r="C670" s="38"/>
      <c r="D670" s="38"/>
      <c r="E670" s="42"/>
      <c r="F670" s="38"/>
      <c r="G670" s="38"/>
      <c r="H670" s="127">
        <f t="shared" si="216"/>
        <v>1356.27</v>
      </c>
      <c r="I670" s="127">
        <v>1356.27</v>
      </c>
      <c r="J670" s="127">
        <f t="shared" si="216"/>
        <v>1379.84</v>
      </c>
      <c r="K670" s="128">
        <v>0</v>
      </c>
    </row>
    <row r="671" spans="1:11" x14ac:dyDescent="0.25">
      <c r="A671" s="88">
        <v>381</v>
      </c>
      <c r="B671" s="89" t="s">
        <v>226</v>
      </c>
      <c r="C671" s="38"/>
      <c r="D671" s="38"/>
      <c r="E671" s="42"/>
      <c r="F671" s="38"/>
      <c r="G671" s="38"/>
      <c r="H671" s="108">
        <f t="shared" si="216"/>
        <v>1356.27</v>
      </c>
      <c r="I671" s="108">
        <v>1356.27</v>
      </c>
      <c r="J671" s="108">
        <v>1379.84</v>
      </c>
      <c r="K671" s="68">
        <v>0</v>
      </c>
    </row>
    <row r="672" spans="1:11" x14ac:dyDescent="0.25">
      <c r="A672" s="74">
        <v>3812</v>
      </c>
      <c r="B672" s="75" t="s">
        <v>227</v>
      </c>
      <c r="C672" s="38"/>
      <c r="D672" s="38"/>
      <c r="E672" s="42"/>
      <c r="F672" s="38"/>
      <c r="G672" s="38"/>
      <c r="H672" s="42">
        <v>1356.27</v>
      </c>
      <c r="I672" s="108">
        <v>1356.27</v>
      </c>
      <c r="J672" s="42">
        <v>1379.84</v>
      </c>
      <c r="K672" s="68">
        <v>0</v>
      </c>
    </row>
  </sheetData>
  <mergeCells count="2">
    <mergeCell ref="A1:K1"/>
    <mergeCell ref="A3:K3"/>
  </mergeCells>
  <pageMargins left="0.7" right="0.7" top="0.75" bottom="0.75" header="0.51180555555555496" footer="0.51180555555555496"/>
  <pageSetup paperSize="9" scale="67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Korisnik</cp:lastModifiedBy>
  <cp:revision>1</cp:revision>
  <cp:lastPrinted>2024-07-19T09:36:50Z</cp:lastPrinted>
  <dcterms:created xsi:type="dcterms:W3CDTF">2022-08-12T12:51:27Z</dcterms:created>
  <dcterms:modified xsi:type="dcterms:W3CDTF">2025-04-11T08:03:09Z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